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atez\Documents\irb novo\plan\plan 2024\rebalans plana 2024 ver nakon Sabora 2024 11\"/>
    </mc:Choice>
  </mc:AlternateContent>
  <bookViews>
    <workbookView xWindow="0" yWindow="0" windowWidth="28800" windowHeight="14100"/>
  </bookViews>
  <sheets>
    <sheet name="rebalans" sheetId="3" r:id="rId1"/>
    <sheet name="izvorni plan" sheetId="2" state="hidden" r:id="rId2"/>
  </sheets>
  <externalReferences>
    <externalReference r:id="rId3"/>
  </externalReferences>
  <definedNames>
    <definedName name="_xlnm._FilterDatabase" localSheetId="1" hidden="1">'izvorni plan'!$A$3:$J$3</definedName>
    <definedName name="_xlnm._FilterDatabase" localSheetId="0" hidden="1">rebalans!$A$3:$H$3</definedName>
    <definedName name="_xlnm.Print_Area" localSheetId="1">'izvorni plan'!$A$1:$J$67</definedName>
    <definedName name="_xlnm.Print_Area" localSheetId="0">rebalans!$A$1:$H$62</definedName>
    <definedName name="_xlnm.Print_Titles" localSheetId="1">'izvorni plan'!$3:$3</definedName>
    <definedName name="_xlnm.Print_Titles" localSheetId="0">rebalans!$3:$3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  <definedName name="t">'[1]Ugovoreno 2017'!$B$18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3" l="1"/>
  <c r="H58" i="3"/>
  <c r="H57" i="3" s="1"/>
  <c r="G58" i="3"/>
  <c r="G57" i="3" s="1"/>
  <c r="F58" i="3"/>
  <c r="F57" i="3"/>
  <c r="H53" i="3"/>
  <c r="H52" i="3" s="1"/>
  <c r="G53" i="3"/>
  <c r="G52" i="3"/>
  <c r="F53" i="3"/>
  <c r="F52" i="3" s="1"/>
  <c r="H45" i="3"/>
  <c r="G45" i="3"/>
  <c r="F45" i="3"/>
  <c r="H39" i="3"/>
  <c r="G39" i="3"/>
  <c r="F39" i="3"/>
  <c r="H32" i="3"/>
  <c r="G32" i="3"/>
  <c r="F32" i="3"/>
  <c r="H26" i="3"/>
  <c r="F26" i="3"/>
  <c r="H20" i="3"/>
  <c r="G20" i="3"/>
  <c r="F20" i="3"/>
  <c r="H16" i="3"/>
  <c r="G16" i="3"/>
  <c r="G12" i="3" s="1"/>
  <c r="F16" i="3"/>
  <c r="H13" i="3"/>
  <c r="G13" i="3"/>
  <c r="F13" i="3"/>
  <c r="F4" i="3"/>
  <c r="G5" i="3"/>
  <c r="G4" i="3" s="1"/>
  <c r="H5" i="3"/>
  <c r="F5" i="3"/>
  <c r="G21" i="3"/>
  <c r="G60" i="3"/>
  <c r="G59" i="3"/>
  <c r="G55" i="3"/>
  <c r="G54" i="3"/>
  <c r="G50" i="3"/>
  <c r="G49" i="3"/>
  <c r="G48" i="3"/>
  <c r="G47" i="3"/>
  <c r="G46" i="3"/>
  <c r="G44" i="3"/>
  <c r="G43" i="3"/>
  <c r="G42" i="3"/>
  <c r="G41" i="3"/>
  <c r="G40" i="3"/>
  <c r="G38" i="3"/>
  <c r="G37" i="3"/>
  <c r="G36" i="3"/>
  <c r="G35" i="3"/>
  <c r="G34" i="3"/>
  <c r="G33" i="3"/>
  <c r="G31" i="3"/>
  <c r="G30" i="3"/>
  <c r="G29" i="3"/>
  <c r="G28" i="3"/>
  <c r="G27" i="3"/>
  <c r="G23" i="3"/>
  <c r="G22" i="3"/>
  <c r="G19" i="3"/>
  <c r="G18" i="3"/>
  <c r="G17" i="3"/>
  <c r="G15" i="3"/>
  <c r="G14" i="3"/>
  <c r="G10" i="3"/>
  <c r="G9" i="3"/>
  <c r="G8" i="3"/>
  <c r="G7" i="3"/>
  <c r="G6" i="3"/>
  <c r="H4" i="3" l="1"/>
  <c r="G26" i="3"/>
  <c r="G25" i="3" s="1"/>
  <c r="G62" i="3" s="1"/>
  <c r="H25" i="3"/>
  <c r="F25" i="3"/>
  <c r="F12" i="3"/>
  <c r="H12" i="3"/>
  <c r="H62" i="3" l="1"/>
  <c r="H67" i="2" l="1"/>
  <c r="J67" i="2"/>
  <c r="I67" i="2"/>
  <c r="G67" i="2"/>
  <c r="F67" i="2"/>
</calcChain>
</file>

<file path=xl/sharedStrings.xml><?xml version="1.0" encoding="utf-8"?>
<sst xmlns="http://schemas.openxmlformats.org/spreadsheetml/2006/main" count="145" uniqueCount="44">
  <si>
    <t>SAMOSTALNA DJELATNOST JAVNIH INSTITUTA – IZ EVIDENCIJSKIH PRIHODA    </t>
  </si>
  <si>
    <t>AKTIVNOST</t>
  </si>
  <si>
    <t>NAZIV AKTIVNOSTI</t>
  </si>
  <si>
    <t>IZVOR</t>
  </si>
  <si>
    <t>OPIS IZVORA</t>
  </si>
  <si>
    <t>IZVRŠENJE 
2022.</t>
  </si>
  <si>
    <t>TEKUĆI PLAN 
2023.</t>
  </si>
  <si>
    <t>PLAN 
ZA 2024.</t>
  </si>
  <si>
    <t>PROJEKCIJA 
ZA 2025.</t>
  </si>
  <si>
    <t>PROJEKCIJA 
ZA 2026.</t>
  </si>
  <si>
    <t>Opći prihodi i primici</t>
  </si>
  <si>
    <t>31</t>
  </si>
  <si>
    <t>32</t>
  </si>
  <si>
    <t>34</t>
  </si>
  <si>
    <t>37</t>
  </si>
  <si>
    <t>42</t>
  </si>
  <si>
    <t>45</t>
  </si>
  <si>
    <t>Mehanizam za oporavak i otpornost</t>
  </si>
  <si>
    <t>Europski fond za regionalni razvoj (ERDF)</t>
  </si>
  <si>
    <t>36</t>
  </si>
  <si>
    <t>Pomoći EU</t>
  </si>
  <si>
    <t>Ostale pomoći</t>
  </si>
  <si>
    <t>Europski socijalni fond (ESF)</t>
  </si>
  <si>
    <t>Vlastiti prihodi</t>
  </si>
  <si>
    <t>Donacije</t>
  </si>
  <si>
    <t>Sredstva učešća za pomoći</t>
  </si>
  <si>
    <t>OBNOVA ZGRADA OŠTEĆENIH U POTRESU S ENERGETSKOM OBNOVOM - NPOO (C6.1.R1-I2)</t>
  </si>
  <si>
    <t>K622139</t>
  </si>
  <si>
    <t>RKP 3041</t>
  </si>
  <si>
    <t>PRIVITAK 1B - POSEBNI DIO FINANCIJSKOG PLANA IRB 2024 - 2026</t>
  </si>
  <si>
    <t>OBNOVA INFRASTRUKTURE U PODRUČJU OBRAZOVANJA OŠTEĆENE POTRESOM FSEU.2022.MZO</t>
  </si>
  <si>
    <t>K622144</t>
  </si>
  <si>
    <t>A622150</t>
  </si>
  <si>
    <t xml:space="preserve">PROGRAMSKO FINANCIRANJE JAVNIH INSTITUTA </t>
  </si>
  <si>
    <t>SKUPINA RASHODA / IZDATAKA</t>
  </si>
  <si>
    <t>A622153</t>
  </si>
  <si>
    <t>A622152</t>
  </si>
  <si>
    <t>PROGRAMSKO FINANCIRANJE JAVNIH INSTITUTA  - IZ STRUKTURNIH I INVESTICIJSKIH FONDOVA EU</t>
  </si>
  <si>
    <t>UKUPNO</t>
  </si>
  <si>
    <t>Namjenski primitak - NPOO</t>
  </si>
  <si>
    <t>REBALANS FINANCIJSKOG PLANA 2024 - POSEBNI DIO</t>
  </si>
  <si>
    <t>POVEĆANJE / SMANJENJE</t>
  </si>
  <si>
    <t>NOVI PLAN ZA 2024.</t>
  </si>
  <si>
    <t>INSTITUT RUĐER BOŠKOVIĆ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</si>
</sst>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3" fontId="0" fillId="0" borderId="0" xfId="1" applyNumberFormat="1" applyFont="1"/>
    <xf numFmtId="164" fontId="1" fillId="2" borderId="1" xfId="1" applyFont="1" applyFill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1" fillId="2" borderId="3" xfId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3" fontId="0" fillId="0" borderId="8" xfId="1" applyNumberFormat="1" applyFont="1" applyBorder="1"/>
    <xf numFmtId="3" fontId="0" fillId="0" borderId="9" xfId="1" applyNumberFormat="1" applyFont="1" applyBorder="1"/>
    <xf numFmtId="0" fontId="0" fillId="0" borderId="10" xfId="0" applyBorder="1"/>
    <xf numFmtId="0" fontId="0" fillId="0" borderId="11" xfId="0" applyBorder="1"/>
    <xf numFmtId="3" fontId="0" fillId="0" borderId="11" xfId="1" applyNumberFormat="1" applyFont="1" applyBorder="1"/>
    <xf numFmtId="3" fontId="0" fillId="0" borderId="12" xfId="1" applyNumberFormat="1" applyFont="1" applyBorder="1"/>
    <xf numFmtId="0" fontId="1" fillId="3" borderId="7" xfId="0" applyFont="1" applyFill="1" applyBorder="1"/>
    <xf numFmtId="0" fontId="1" fillId="3" borderId="8" xfId="0" applyFont="1" applyFill="1" applyBorder="1"/>
    <xf numFmtId="3" fontId="1" fillId="3" borderId="8" xfId="1" applyNumberFormat="1" applyFont="1" applyFill="1" applyBorder="1"/>
    <xf numFmtId="3" fontId="1" fillId="3" borderId="9" xfId="1" applyNumberFormat="1" applyFont="1" applyFill="1" applyBorder="1"/>
    <xf numFmtId="0" fontId="1" fillId="0" borderId="13" xfId="0" applyFont="1" applyBorder="1"/>
    <xf numFmtId="0" fontId="1" fillId="0" borderId="14" xfId="0" applyFont="1" applyBorder="1"/>
    <xf numFmtId="3" fontId="1" fillId="0" borderId="14" xfId="1" applyNumberFormat="1" applyFont="1" applyBorder="1"/>
    <xf numFmtId="3" fontId="1" fillId="0" borderId="15" xfId="1" applyNumberFormat="1" applyFont="1" applyBorder="1"/>
    <xf numFmtId="49" fontId="0" fillId="0" borderId="0" xfId="0" applyNumberFormat="1"/>
    <xf numFmtId="49" fontId="1" fillId="2" borderId="2" xfId="1" applyNumberFormat="1" applyFont="1" applyFill="1" applyBorder="1" applyAlignment="1">
      <alignment horizontal="center" vertical="center" wrapText="1"/>
    </xf>
    <xf numFmtId="49" fontId="0" fillId="0" borderId="8" xfId="1" applyNumberFormat="1" applyFont="1" applyBorder="1"/>
    <xf numFmtId="49" fontId="0" fillId="0" borderId="8" xfId="0" applyNumberFormat="1" applyBorder="1"/>
    <xf numFmtId="49" fontId="1" fillId="3" borderId="8" xfId="0" applyNumberFormat="1" applyFont="1" applyFill="1" applyBorder="1"/>
    <xf numFmtId="49" fontId="0" fillId="0" borderId="11" xfId="0" applyNumberFormat="1" applyBorder="1"/>
    <xf numFmtId="49" fontId="1" fillId="0" borderId="14" xfId="0" applyNumberFormat="1" applyFont="1" applyBorder="1"/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3" borderId="4" xfId="0" applyFont="1" applyFill="1" applyBorder="1"/>
    <xf numFmtId="0" fontId="1" fillId="3" borderId="5" xfId="0" applyFont="1" applyFill="1" applyBorder="1" applyAlignment="1">
      <alignment wrapText="1"/>
    </xf>
    <xf numFmtId="0" fontId="1" fillId="3" borderId="5" xfId="0" applyFont="1" applyFill="1" applyBorder="1"/>
    <xf numFmtId="49" fontId="1" fillId="3" borderId="5" xfId="0" applyNumberFormat="1" applyFont="1" applyFill="1" applyBorder="1"/>
    <xf numFmtId="3" fontId="1" fillId="3" borderId="5" xfId="1" applyNumberFormat="1" applyFont="1" applyFill="1" applyBorder="1"/>
    <xf numFmtId="3" fontId="1" fillId="3" borderId="6" xfId="1" applyNumberFormat="1" applyFont="1" applyFill="1" applyBorder="1"/>
    <xf numFmtId="49" fontId="0" fillId="0" borderId="11" xfId="1" applyNumberFormat="1" applyFont="1" applyBorder="1"/>
    <xf numFmtId="0" fontId="0" fillId="0" borderId="17" xfId="0" applyBorder="1"/>
    <xf numFmtId="0" fontId="0" fillId="0" borderId="17" xfId="0" applyBorder="1" applyAlignment="1">
      <alignment wrapText="1"/>
    </xf>
    <xf numFmtId="49" fontId="0" fillId="0" borderId="17" xfId="0" applyNumberFormat="1" applyBorder="1"/>
    <xf numFmtId="3" fontId="0" fillId="0" borderId="17" xfId="1" applyNumberFormat="1" applyFont="1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49" fontId="1" fillId="0" borderId="16" xfId="0" applyNumberFormat="1" applyFont="1" applyBorder="1"/>
    <xf numFmtId="3" fontId="1" fillId="0" borderId="16" xfId="1" applyNumberFormat="1" applyFont="1" applyBorder="1"/>
    <xf numFmtId="164" fontId="0" fillId="0" borderId="0" xfId="1" applyFont="1"/>
    <xf numFmtId="165" fontId="0" fillId="0" borderId="0" xfId="1" applyNumberFormat="1" applyFont="1"/>
    <xf numFmtId="164" fontId="1" fillId="0" borderId="0" xfId="1" applyFont="1"/>
    <xf numFmtId="165" fontId="1" fillId="0" borderId="0" xfId="1" applyNumberFormat="1" applyFont="1"/>
    <xf numFmtId="0" fontId="1" fillId="0" borderId="17" xfId="0" applyFont="1" applyBorder="1"/>
    <xf numFmtId="0" fontId="1" fillId="0" borderId="17" xfId="0" applyFont="1" applyBorder="1" applyAlignment="1">
      <alignment wrapText="1"/>
    </xf>
    <xf numFmtId="49" fontId="1" fillId="0" borderId="17" xfId="0" applyNumberFormat="1" applyFont="1" applyBorder="1"/>
    <xf numFmtId="3" fontId="1" fillId="0" borderId="17" xfId="1" applyNumberFormat="1" applyFont="1" applyBorder="1"/>
    <xf numFmtId="0" fontId="1" fillId="0" borderId="18" xfId="0" applyFont="1" applyBorder="1"/>
    <xf numFmtId="0" fontId="1" fillId="0" borderId="18" xfId="0" applyFont="1" applyBorder="1" applyAlignment="1">
      <alignment wrapText="1"/>
    </xf>
    <xf numFmtId="49" fontId="1" fillId="0" borderId="18" xfId="0" applyNumberFormat="1" applyFont="1" applyBorder="1"/>
    <xf numFmtId="3" fontId="1" fillId="0" borderId="18" xfId="1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49" fontId="1" fillId="0" borderId="0" xfId="0" applyNumberFormat="1" applyFont="1" applyBorder="1"/>
    <xf numFmtId="3" fontId="1" fillId="0" borderId="0" xfId="1" applyNumberFormat="1" applyFont="1" applyBorder="1"/>
    <xf numFmtId="0" fontId="0" fillId="0" borderId="0" xfId="0" applyBorder="1"/>
    <xf numFmtId="0" fontId="0" fillId="0" borderId="0" xfId="0" applyBorder="1" applyAlignment="1">
      <alignment wrapText="1"/>
    </xf>
    <xf numFmtId="49" fontId="0" fillId="0" borderId="0" xfId="0" applyNumberFormat="1" applyBorder="1"/>
    <xf numFmtId="3" fontId="0" fillId="0" borderId="0" xfId="1" applyNumberFormat="1" applyFont="1" applyBorder="1"/>
    <xf numFmtId="0" fontId="1" fillId="4" borderId="7" xfId="0" applyFont="1" applyFill="1" applyBorder="1"/>
    <xf numFmtId="0" fontId="1" fillId="4" borderId="8" xfId="0" applyFont="1" applyFill="1" applyBorder="1" applyAlignment="1">
      <alignment wrapText="1"/>
    </xf>
    <xf numFmtId="0" fontId="1" fillId="4" borderId="8" xfId="0" applyFont="1" applyFill="1" applyBorder="1"/>
    <xf numFmtId="49" fontId="1" fillId="4" borderId="8" xfId="0" applyNumberFormat="1" applyFont="1" applyFill="1" applyBorder="1"/>
    <xf numFmtId="3" fontId="1" fillId="4" borderId="8" xfId="1" applyNumberFormat="1" applyFont="1" applyFill="1" applyBorder="1"/>
    <xf numFmtId="3" fontId="1" fillId="4" borderId="9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voje/Documents/irb%20novo/plan/plan%202019/pomo&#263;ne%20tablice/SVI%20PROJEKTI%20od%202005,%20ZA%20FIN%20PLAN%202018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"/>
      <sheetName val="H2020"/>
      <sheetName val=" NZZ_HrZZ"/>
      <sheetName val="UKF"/>
      <sheetName val="STRUKTURNI"/>
      <sheetName val="BICRO"/>
      <sheetName val="IAEA"/>
      <sheetName val="NEWFELPRO"/>
      <sheetName val="NATO"/>
      <sheetName val="Ugovoreno 20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>
        <row r="18">
          <cell r="B18">
            <v>7.4274339999999999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zoomScaleNormal="100" workbookViewId="0">
      <pane ySplit="3" topLeftCell="A31" activePane="bottomLeft" state="frozen"/>
      <selection pane="bottomLeft" activeCell="L15" sqref="L15"/>
    </sheetView>
  </sheetViews>
  <sheetFormatPr defaultRowHeight="15" x14ac:dyDescent="0.25"/>
  <cols>
    <col min="1" max="1" width="11" customWidth="1"/>
    <col min="2" max="2" width="49.140625" style="29" customWidth="1"/>
    <col min="3" max="3" width="9.140625" customWidth="1"/>
    <col min="4" max="4" width="19.140625" customWidth="1"/>
    <col min="5" max="5" width="10" style="22" customWidth="1"/>
    <col min="6" max="8" width="15.28515625" style="2" bestFit="1" customWidth="1"/>
    <col min="9" max="9" width="13.28515625" customWidth="1"/>
    <col min="10" max="10" width="19.140625" style="50" customWidth="1"/>
    <col min="11" max="11" width="19.140625" style="49" customWidth="1"/>
    <col min="12" max="13" width="13.28515625" style="50" customWidth="1"/>
    <col min="14" max="14" width="13.28515625" customWidth="1"/>
  </cols>
  <sheetData>
    <row r="1" spans="1:13" x14ac:dyDescent="0.25">
      <c r="A1" s="1" t="s">
        <v>43</v>
      </c>
      <c r="C1" s="1" t="s">
        <v>40</v>
      </c>
    </row>
    <row r="2" spans="1:13" ht="15.75" thickBot="1" x14ac:dyDescent="0.3"/>
    <row r="3" spans="1:13" ht="60" x14ac:dyDescent="0.25">
      <c r="A3" s="3" t="s">
        <v>1</v>
      </c>
      <c r="B3" s="4" t="s">
        <v>2</v>
      </c>
      <c r="C3" s="4" t="s">
        <v>3</v>
      </c>
      <c r="D3" s="4" t="s">
        <v>4</v>
      </c>
      <c r="E3" s="23" t="s">
        <v>34</v>
      </c>
      <c r="F3" s="4" t="s">
        <v>7</v>
      </c>
      <c r="G3" s="4" t="s">
        <v>41</v>
      </c>
      <c r="H3" s="5" t="s">
        <v>42</v>
      </c>
    </row>
    <row r="4" spans="1:13" s="1" customFormat="1" x14ac:dyDescent="0.25">
      <c r="A4" s="69" t="s">
        <v>32</v>
      </c>
      <c r="B4" s="70" t="s">
        <v>33</v>
      </c>
      <c r="C4" s="71">
        <v>11</v>
      </c>
      <c r="D4" s="71" t="s">
        <v>10</v>
      </c>
      <c r="E4" s="72"/>
      <c r="F4" s="73">
        <f>F5</f>
        <v>28321961.233803015</v>
      </c>
      <c r="G4" s="73">
        <f t="shared" ref="G4:H4" si="0">G5</f>
        <v>3005633.7320448156</v>
      </c>
      <c r="H4" s="74">
        <f t="shared" si="0"/>
        <v>31327594.965847831</v>
      </c>
      <c r="J4" s="52"/>
      <c r="K4" s="51"/>
      <c r="L4" s="52"/>
      <c r="M4" s="52"/>
    </row>
    <row r="5" spans="1:13" s="1" customFormat="1" x14ac:dyDescent="0.25">
      <c r="A5" s="14"/>
      <c r="B5" s="32"/>
      <c r="C5" s="15">
        <v>11</v>
      </c>
      <c r="D5" s="15" t="s">
        <v>10</v>
      </c>
      <c r="E5" s="26"/>
      <c r="F5" s="16">
        <f>SUM(F6:F10)</f>
        <v>28321961.233803015</v>
      </c>
      <c r="G5" s="16">
        <f t="shared" ref="G5:H5" si="1">SUM(G6:G10)</f>
        <v>3005633.7320448156</v>
      </c>
      <c r="H5" s="16">
        <f t="shared" si="1"/>
        <v>31327594.965847831</v>
      </c>
      <c r="J5" s="52"/>
      <c r="K5" s="51"/>
      <c r="L5" s="52"/>
      <c r="M5" s="52"/>
    </row>
    <row r="6" spans="1:13" x14ac:dyDescent="0.25">
      <c r="A6" s="6"/>
      <c r="B6" s="30"/>
      <c r="C6" s="7"/>
      <c r="D6" s="7"/>
      <c r="E6" s="24" t="s">
        <v>11</v>
      </c>
      <c r="F6" s="8">
        <v>24813200.091457386</v>
      </c>
      <c r="G6" s="8">
        <f>H6-F6</f>
        <v>2930550.8985426128</v>
      </c>
      <c r="H6" s="9">
        <v>27743750.989999998</v>
      </c>
    </row>
    <row r="7" spans="1:13" x14ac:dyDescent="0.25">
      <c r="A7" s="6"/>
      <c r="B7" s="30"/>
      <c r="C7" s="7"/>
      <c r="D7" s="7"/>
      <c r="E7" s="24" t="s">
        <v>12</v>
      </c>
      <c r="F7" s="8">
        <v>2999348.9664977971</v>
      </c>
      <c r="G7" s="8">
        <f t="shared" ref="G7:G60" si="2">H7-F7</f>
        <v>75082.83350220276</v>
      </c>
      <c r="H7" s="9">
        <v>3074431.8</v>
      </c>
    </row>
    <row r="8" spans="1:13" x14ac:dyDescent="0.25">
      <c r="A8" s="6"/>
      <c r="B8" s="30"/>
      <c r="C8" s="7"/>
      <c r="D8" s="7"/>
      <c r="E8" s="24" t="s">
        <v>14</v>
      </c>
      <c r="F8" s="8">
        <v>6549</v>
      </c>
      <c r="G8" s="8">
        <f t="shared" si="2"/>
        <v>0</v>
      </c>
      <c r="H8" s="9">
        <v>6549</v>
      </c>
    </row>
    <row r="9" spans="1:13" x14ac:dyDescent="0.25">
      <c r="A9" s="6"/>
      <c r="B9" s="30"/>
      <c r="C9" s="7"/>
      <c r="D9" s="7"/>
      <c r="E9" s="24" t="s">
        <v>15</v>
      </c>
      <c r="F9" s="8">
        <v>488492.18488729646</v>
      </c>
      <c r="G9" s="8">
        <f t="shared" si="2"/>
        <v>0</v>
      </c>
      <c r="H9" s="9">
        <v>488492.18488729646</v>
      </c>
    </row>
    <row r="10" spans="1:13" ht="15.75" thickBot="1" x14ac:dyDescent="0.3">
      <c r="A10" s="6"/>
      <c r="B10" s="30"/>
      <c r="C10" s="7"/>
      <c r="D10" s="7"/>
      <c r="E10" s="24" t="s">
        <v>16</v>
      </c>
      <c r="F10" s="8">
        <v>14370.990960536403</v>
      </c>
      <c r="G10" s="8">
        <f t="shared" si="2"/>
        <v>0</v>
      </c>
      <c r="H10" s="9">
        <v>14370.990960536403</v>
      </c>
    </row>
    <row r="11" spans="1:13" s="1" customFormat="1" x14ac:dyDescent="0.25">
      <c r="A11" s="53"/>
      <c r="B11" s="54"/>
      <c r="C11" s="53"/>
      <c r="D11" s="53"/>
      <c r="E11" s="55"/>
      <c r="F11" s="56"/>
      <c r="G11" s="56"/>
      <c r="H11" s="56"/>
      <c r="J11" s="50"/>
      <c r="K11" s="49"/>
      <c r="L11" s="50"/>
      <c r="M11" s="52"/>
    </row>
    <row r="12" spans="1:13" s="1" customFormat="1" ht="30" x14ac:dyDescent="0.25">
      <c r="A12" s="69" t="s">
        <v>36</v>
      </c>
      <c r="B12" s="70" t="s">
        <v>37</v>
      </c>
      <c r="C12" s="71"/>
      <c r="D12" s="71"/>
      <c r="E12" s="72"/>
      <c r="F12" s="73">
        <f>F13+F16+F20</f>
        <v>37620448.409588993</v>
      </c>
      <c r="G12" s="73">
        <f t="shared" ref="G12:H12" si="3">G13+G16+G20</f>
        <v>-10606664.196228918</v>
      </c>
      <c r="H12" s="74">
        <f t="shared" si="3"/>
        <v>27013784.213360071</v>
      </c>
      <c r="J12" s="52"/>
      <c r="K12" s="51"/>
      <c r="L12" s="52"/>
      <c r="M12" s="52"/>
    </row>
    <row r="13" spans="1:13" s="1" customFormat="1" x14ac:dyDescent="0.25">
      <c r="A13" s="14"/>
      <c r="B13" s="32"/>
      <c r="C13" s="15">
        <v>12</v>
      </c>
      <c r="D13" s="15" t="s">
        <v>25</v>
      </c>
      <c r="E13" s="26"/>
      <c r="F13" s="16">
        <f>SUM(F14:F15)</f>
        <v>5267837.87</v>
      </c>
      <c r="G13" s="16">
        <f t="shared" ref="G13:H13" si="4">SUM(G14:G15)</f>
        <v>8427922.2600000016</v>
      </c>
      <c r="H13" s="17">
        <f t="shared" si="4"/>
        <v>13695760.130000001</v>
      </c>
      <c r="J13" s="52"/>
      <c r="K13" s="51"/>
      <c r="L13" s="52"/>
      <c r="M13" s="52"/>
    </row>
    <row r="14" spans="1:13" x14ac:dyDescent="0.25">
      <c r="A14" s="6"/>
      <c r="B14" s="30"/>
      <c r="C14" s="7"/>
      <c r="D14" s="7"/>
      <c r="E14" s="25" t="s">
        <v>12</v>
      </c>
      <c r="F14" s="8">
        <v>38658.898594361191</v>
      </c>
      <c r="G14" s="8">
        <f t="shared" si="2"/>
        <v>0</v>
      </c>
      <c r="H14" s="9">
        <v>38658.898594361191</v>
      </c>
    </row>
    <row r="15" spans="1:13" x14ac:dyDescent="0.25">
      <c r="A15" s="6"/>
      <c r="B15" s="30"/>
      <c r="C15" s="7"/>
      <c r="D15" s="7"/>
      <c r="E15" s="25" t="s">
        <v>15</v>
      </c>
      <c r="F15" s="8">
        <v>5229178.9714056393</v>
      </c>
      <c r="G15" s="8">
        <f t="shared" si="2"/>
        <v>8427922.2600000016</v>
      </c>
      <c r="H15" s="9">
        <v>13657101.23140564</v>
      </c>
    </row>
    <row r="16" spans="1:13" s="1" customFormat="1" x14ac:dyDescent="0.25">
      <c r="A16" s="14"/>
      <c r="B16" s="32"/>
      <c r="C16" s="15">
        <v>563</v>
      </c>
      <c r="D16" s="15" t="s">
        <v>18</v>
      </c>
      <c r="E16" s="26"/>
      <c r="F16" s="16">
        <f>SUM(F17:F19)</f>
        <v>30024685.250000004</v>
      </c>
      <c r="G16" s="16">
        <f t="shared" ref="G16:H16" si="5">SUM(G17:G19)</f>
        <v>-20291282.25</v>
      </c>
      <c r="H16" s="17">
        <f t="shared" si="5"/>
        <v>9733403</v>
      </c>
      <c r="J16" s="50"/>
      <c r="K16" s="49"/>
      <c r="L16" s="50"/>
      <c r="M16" s="52"/>
    </row>
    <row r="17" spans="1:13" x14ac:dyDescent="0.25">
      <c r="A17" s="6"/>
      <c r="B17" s="30"/>
      <c r="C17" s="7"/>
      <c r="D17" s="7"/>
      <c r="E17" s="25" t="s">
        <v>12</v>
      </c>
      <c r="F17" s="8">
        <v>240067.09203471339</v>
      </c>
      <c r="G17" s="8">
        <f t="shared" si="2"/>
        <v>0</v>
      </c>
      <c r="H17" s="9">
        <v>240067.09203471339</v>
      </c>
      <c r="J17" s="52"/>
      <c r="K17" s="51"/>
      <c r="L17" s="52"/>
    </row>
    <row r="18" spans="1:13" x14ac:dyDescent="0.25">
      <c r="A18" s="6"/>
      <c r="B18" s="30"/>
      <c r="C18" s="7"/>
      <c r="D18" s="7"/>
      <c r="E18" s="25" t="s">
        <v>19</v>
      </c>
      <c r="F18" s="8">
        <v>352504.97</v>
      </c>
      <c r="G18" s="8">
        <f t="shared" si="2"/>
        <v>0</v>
      </c>
      <c r="H18" s="9">
        <v>352504.97</v>
      </c>
    </row>
    <row r="19" spans="1:13" x14ac:dyDescent="0.25">
      <c r="A19" s="6"/>
      <c r="B19" s="30"/>
      <c r="C19" s="7"/>
      <c r="D19" s="7"/>
      <c r="E19" s="25" t="s">
        <v>15</v>
      </c>
      <c r="F19" s="8">
        <v>29432113.187965289</v>
      </c>
      <c r="G19" s="8">
        <f t="shared" si="2"/>
        <v>-20291282.25</v>
      </c>
      <c r="H19" s="9">
        <v>9140830.9379652869</v>
      </c>
      <c r="J19" s="52"/>
      <c r="K19" s="51"/>
      <c r="L19" s="52"/>
    </row>
    <row r="20" spans="1:13" s="1" customFormat="1" x14ac:dyDescent="0.25">
      <c r="A20" s="14"/>
      <c r="B20" s="32"/>
      <c r="C20" s="15">
        <v>581</v>
      </c>
      <c r="D20" s="15" t="s">
        <v>17</v>
      </c>
      <c r="E20" s="26"/>
      <c r="F20" s="16">
        <f>SUM(F21:F23)</f>
        <v>2327925.2895889897</v>
      </c>
      <c r="G20" s="16">
        <f t="shared" ref="G20:H20" si="6">SUM(G21:G23)</f>
        <v>1256695.7937710797</v>
      </c>
      <c r="H20" s="17">
        <f t="shared" si="6"/>
        <v>3584621.0833600699</v>
      </c>
      <c r="J20" s="50"/>
      <c r="K20" s="49"/>
      <c r="L20" s="50"/>
      <c r="M20" s="52"/>
    </row>
    <row r="21" spans="1:13" x14ac:dyDescent="0.25">
      <c r="A21" s="6"/>
      <c r="B21" s="30"/>
      <c r="C21" s="7"/>
      <c r="D21" s="7"/>
      <c r="E21" s="25" t="s">
        <v>11</v>
      </c>
      <c r="F21" s="8">
        <v>0</v>
      </c>
      <c r="G21" s="8">
        <f t="shared" si="2"/>
        <v>469889.45501884667</v>
      </c>
      <c r="H21" s="9">
        <v>469889.45501884667</v>
      </c>
    </row>
    <row r="22" spans="1:13" x14ac:dyDescent="0.25">
      <c r="A22" s="6"/>
      <c r="B22" s="30"/>
      <c r="C22" s="7"/>
      <c r="D22" s="7"/>
      <c r="E22" s="25">
        <v>32</v>
      </c>
      <c r="F22" s="8">
        <v>1263500</v>
      </c>
      <c r="G22" s="8">
        <f t="shared" si="2"/>
        <v>192505.1011152477</v>
      </c>
      <c r="H22" s="9">
        <v>1456005.1011152477</v>
      </c>
    </row>
    <row r="23" spans="1:13" ht="15.75" thickBot="1" x14ac:dyDescent="0.3">
      <c r="A23" s="10"/>
      <c r="B23" s="31"/>
      <c r="C23" s="11"/>
      <c r="D23" s="11"/>
      <c r="E23" s="27">
        <v>42</v>
      </c>
      <c r="F23" s="12">
        <v>1064425.2895889899</v>
      </c>
      <c r="G23" s="12">
        <f t="shared" si="2"/>
        <v>594301.23763698549</v>
      </c>
      <c r="H23" s="13">
        <v>1658726.5272259754</v>
      </c>
    </row>
    <row r="24" spans="1:13" s="1" customFormat="1" x14ac:dyDescent="0.25">
      <c r="A24" s="61"/>
      <c r="B24" s="62"/>
      <c r="C24" s="61"/>
      <c r="D24" s="61"/>
      <c r="E24" s="63"/>
      <c r="F24" s="64"/>
      <c r="G24" s="64"/>
      <c r="H24" s="64"/>
      <c r="J24" s="52"/>
      <c r="K24" s="51"/>
      <c r="L24" s="52"/>
      <c r="M24" s="52"/>
    </row>
    <row r="25" spans="1:13" s="1" customFormat="1" ht="30" x14ac:dyDescent="0.25">
      <c r="A25" s="69" t="s">
        <v>35</v>
      </c>
      <c r="B25" s="70" t="s">
        <v>0</v>
      </c>
      <c r="C25" s="71"/>
      <c r="D25" s="71"/>
      <c r="E25" s="72"/>
      <c r="F25" s="73">
        <f>F26+F32+F39+F45</f>
        <v>8105529.6828958699</v>
      </c>
      <c r="G25" s="73">
        <f t="shared" ref="G25:H25" si="7">G26+G32+G39+G45</f>
        <v>2381524.7217895486</v>
      </c>
      <c r="H25" s="74">
        <f t="shared" si="7"/>
        <v>10487054.404685419</v>
      </c>
      <c r="J25" s="52"/>
      <c r="K25" s="51"/>
      <c r="L25" s="52"/>
      <c r="M25" s="52"/>
    </row>
    <row r="26" spans="1:13" s="1" customFormat="1" x14ac:dyDescent="0.25">
      <c r="A26" s="14"/>
      <c r="B26" s="32"/>
      <c r="C26" s="15">
        <v>31</v>
      </c>
      <c r="D26" s="15" t="s">
        <v>23</v>
      </c>
      <c r="E26" s="26"/>
      <c r="F26" s="16">
        <f>SUM(F27:F31)</f>
        <v>2211260.9325104514</v>
      </c>
      <c r="G26" s="16">
        <f t="shared" ref="G26:H26" si="8">SUM(G27:G31)</f>
        <v>-0.33251045156612236</v>
      </c>
      <c r="H26" s="17">
        <f t="shared" si="8"/>
        <v>2211260.6</v>
      </c>
      <c r="J26" s="52"/>
      <c r="K26" s="51"/>
      <c r="L26" s="52"/>
      <c r="M26" s="52"/>
    </row>
    <row r="27" spans="1:13" x14ac:dyDescent="0.25">
      <c r="A27" s="6"/>
      <c r="B27" s="30"/>
      <c r="C27" s="7"/>
      <c r="D27" s="7"/>
      <c r="E27" s="25" t="s">
        <v>11</v>
      </c>
      <c r="F27" s="8">
        <v>508616.49054349965</v>
      </c>
      <c r="G27" s="8">
        <f t="shared" si="2"/>
        <v>-0.19054349965881556</v>
      </c>
      <c r="H27" s="9">
        <v>508616.3</v>
      </c>
    </row>
    <row r="28" spans="1:13" x14ac:dyDescent="0.25">
      <c r="A28" s="6"/>
      <c r="B28" s="30"/>
      <c r="C28" s="7"/>
      <c r="D28" s="7"/>
      <c r="E28" s="25" t="s">
        <v>12</v>
      </c>
      <c r="F28" s="8">
        <v>1388214.3762691619</v>
      </c>
      <c r="G28" s="8">
        <f t="shared" si="2"/>
        <v>-7.6269161887466908E-2</v>
      </c>
      <c r="H28" s="9">
        <v>1388214.3</v>
      </c>
    </row>
    <row r="29" spans="1:13" x14ac:dyDescent="0.25">
      <c r="A29" s="6"/>
      <c r="B29" s="30"/>
      <c r="C29" s="7"/>
      <c r="D29" s="7"/>
      <c r="E29" s="25" t="s">
        <v>13</v>
      </c>
      <c r="F29" s="8">
        <v>9341.2199880548233</v>
      </c>
      <c r="G29" s="8">
        <f t="shared" si="2"/>
        <v>-1.9988054822533741E-2</v>
      </c>
      <c r="H29" s="9">
        <v>9341.2000000000007</v>
      </c>
    </row>
    <row r="30" spans="1:13" x14ac:dyDescent="0.25">
      <c r="A30" s="6"/>
      <c r="B30" s="30"/>
      <c r="C30" s="7"/>
      <c r="D30" s="7"/>
      <c r="E30" s="25" t="s">
        <v>14</v>
      </c>
      <c r="F30" s="8">
        <v>19202.437985267767</v>
      </c>
      <c r="G30" s="8">
        <f t="shared" si="2"/>
        <v>-3.7985267765179742E-2</v>
      </c>
      <c r="H30" s="9">
        <v>19202.400000000001</v>
      </c>
    </row>
    <row r="31" spans="1:13" x14ac:dyDescent="0.25">
      <c r="A31" s="6"/>
      <c r="B31" s="30"/>
      <c r="C31" s="7"/>
      <c r="D31" s="7"/>
      <c r="E31" s="25" t="s">
        <v>15</v>
      </c>
      <c r="F31" s="8">
        <v>285886.40772446746</v>
      </c>
      <c r="G31" s="8">
        <f t="shared" si="2"/>
        <v>-7.7244674321264029E-3</v>
      </c>
      <c r="H31" s="9">
        <v>285886.40000000002</v>
      </c>
    </row>
    <row r="32" spans="1:13" s="1" customFormat="1" x14ac:dyDescent="0.25">
      <c r="A32" s="6"/>
      <c r="B32" s="30"/>
      <c r="C32" s="15">
        <v>51</v>
      </c>
      <c r="D32" s="15" t="s">
        <v>20</v>
      </c>
      <c r="E32" s="26"/>
      <c r="F32" s="16">
        <f>SUM(F33:F38)</f>
        <v>1839798.466142857</v>
      </c>
      <c r="G32" s="16">
        <f t="shared" ref="G32:H32" si="9">SUM(G33:G38)</f>
        <v>0</v>
      </c>
      <c r="H32" s="17">
        <f t="shared" si="9"/>
        <v>1839798.4661428567</v>
      </c>
      <c r="J32" s="52"/>
      <c r="K32" s="51"/>
      <c r="L32" s="52"/>
      <c r="M32" s="52"/>
    </row>
    <row r="33" spans="1:13" x14ac:dyDescent="0.25">
      <c r="A33" s="6"/>
      <c r="B33" s="30"/>
      <c r="C33" s="7"/>
      <c r="D33" s="7"/>
      <c r="E33" s="25" t="s">
        <v>11</v>
      </c>
      <c r="F33" s="8">
        <v>850297.54542632855</v>
      </c>
      <c r="G33" s="8">
        <f t="shared" si="2"/>
        <v>0</v>
      </c>
      <c r="H33" s="9">
        <v>850297.54542632855</v>
      </c>
    </row>
    <row r="34" spans="1:13" x14ac:dyDescent="0.25">
      <c r="A34" s="6"/>
      <c r="B34" s="30"/>
      <c r="C34" s="7"/>
      <c r="D34" s="7"/>
      <c r="E34" s="25" t="s">
        <v>12</v>
      </c>
      <c r="F34" s="8">
        <v>760992.34382521582</v>
      </c>
      <c r="G34" s="8">
        <f t="shared" si="2"/>
        <v>0</v>
      </c>
      <c r="H34" s="9">
        <v>760992.34382521571</v>
      </c>
    </row>
    <row r="35" spans="1:13" x14ac:dyDescent="0.25">
      <c r="A35" s="6"/>
      <c r="B35" s="30"/>
      <c r="C35" s="7"/>
      <c r="D35" s="7"/>
      <c r="E35" s="25" t="s">
        <v>13</v>
      </c>
      <c r="F35" s="8">
        <v>2.13</v>
      </c>
      <c r="G35" s="8">
        <f t="shared" si="2"/>
        <v>0</v>
      </c>
      <c r="H35" s="9">
        <v>2.13</v>
      </c>
    </row>
    <row r="36" spans="1:13" x14ac:dyDescent="0.25">
      <c r="A36" s="6"/>
      <c r="B36" s="30"/>
      <c r="C36" s="7"/>
      <c r="D36" s="7"/>
      <c r="E36" s="25" t="s">
        <v>19</v>
      </c>
      <c r="F36" s="8">
        <v>49299</v>
      </c>
      <c r="G36" s="8">
        <f t="shared" si="2"/>
        <v>0</v>
      </c>
      <c r="H36" s="9">
        <v>49299</v>
      </c>
    </row>
    <row r="37" spans="1:13" x14ac:dyDescent="0.25">
      <c r="A37" s="6"/>
      <c r="B37" s="30"/>
      <c r="C37" s="7"/>
      <c r="D37" s="7"/>
      <c r="E37" s="25" t="s">
        <v>14</v>
      </c>
      <c r="F37" s="8">
        <v>6503.47</v>
      </c>
      <c r="G37" s="8">
        <f t="shared" si="2"/>
        <v>0</v>
      </c>
      <c r="H37" s="9">
        <v>6503.47</v>
      </c>
    </row>
    <row r="38" spans="1:13" x14ac:dyDescent="0.25">
      <c r="A38" s="6"/>
      <c r="B38" s="30"/>
      <c r="C38" s="7"/>
      <c r="D38" s="7"/>
      <c r="E38" s="25" t="s">
        <v>15</v>
      </c>
      <c r="F38" s="8">
        <v>172703.97689131284</v>
      </c>
      <c r="G38" s="8">
        <f t="shared" si="2"/>
        <v>0</v>
      </c>
      <c r="H38" s="9">
        <v>172703.97689131284</v>
      </c>
      <c r="J38" s="52"/>
      <c r="K38" s="51"/>
      <c r="L38" s="52"/>
    </row>
    <row r="39" spans="1:13" s="1" customFormat="1" x14ac:dyDescent="0.25">
      <c r="A39" s="6"/>
      <c r="B39" s="30"/>
      <c r="C39" s="15">
        <v>52</v>
      </c>
      <c r="D39" s="15" t="s">
        <v>21</v>
      </c>
      <c r="E39" s="26"/>
      <c r="F39" s="16">
        <f>SUM(F40:F44)</f>
        <v>3979062.2842425616</v>
      </c>
      <c r="G39" s="16">
        <f t="shared" ref="G39:H39" si="10">SUM(G40:G44)</f>
        <v>2381525.0543000004</v>
      </c>
      <c r="H39" s="17">
        <f t="shared" si="10"/>
        <v>6360587.338542562</v>
      </c>
      <c r="J39" s="52"/>
      <c r="K39" s="49"/>
      <c r="L39" s="49"/>
      <c r="M39" s="52"/>
    </row>
    <row r="40" spans="1:13" x14ac:dyDescent="0.25">
      <c r="A40" s="6"/>
      <c r="B40" s="30"/>
      <c r="C40" s="7"/>
      <c r="D40" s="7"/>
      <c r="E40" s="25" t="s">
        <v>11</v>
      </c>
      <c r="F40" s="8">
        <v>1407093.079710817</v>
      </c>
      <c r="G40" s="8">
        <f t="shared" si="2"/>
        <v>1035963.3141000005</v>
      </c>
      <c r="H40" s="9">
        <v>2443056.3938108175</v>
      </c>
    </row>
    <row r="41" spans="1:13" x14ac:dyDescent="0.25">
      <c r="A41" s="6"/>
      <c r="B41" s="30"/>
      <c r="C41" s="7"/>
      <c r="D41" s="7"/>
      <c r="E41" s="25" t="s">
        <v>12</v>
      </c>
      <c r="F41" s="8">
        <v>1223701.865242356</v>
      </c>
      <c r="G41" s="8">
        <f t="shared" si="2"/>
        <v>165531.74019999988</v>
      </c>
      <c r="H41" s="9">
        <v>1389233.6054423559</v>
      </c>
    </row>
    <row r="42" spans="1:13" x14ac:dyDescent="0.25">
      <c r="A42" s="6"/>
      <c r="B42" s="30"/>
      <c r="C42" s="7"/>
      <c r="D42" s="7"/>
      <c r="E42" s="25" t="s">
        <v>13</v>
      </c>
      <c r="F42" s="8">
        <v>701.95930447381556</v>
      </c>
      <c r="G42" s="8">
        <f t="shared" si="2"/>
        <v>0</v>
      </c>
      <c r="H42" s="9">
        <v>701.95930447381556</v>
      </c>
    </row>
    <row r="43" spans="1:13" x14ac:dyDescent="0.25">
      <c r="A43" s="6"/>
      <c r="B43" s="30"/>
      <c r="C43" s="7"/>
      <c r="D43" s="7"/>
      <c r="E43" s="25" t="s">
        <v>14</v>
      </c>
      <c r="F43" s="8">
        <v>6232.7184832348594</v>
      </c>
      <c r="G43" s="8">
        <f t="shared" si="2"/>
        <v>1180030</v>
      </c>
      <c r="H43" s="9">
        <v>1186262.7184832348</v>
      </c>
      <c r="J43" s="52"/>
      <c r="K43" s="51"/>
      <c r="L43" s="52"/>
    </row>
    <row r="44" spans="1:13" x14ac:dyDescent="0.25">
      <c r="A44" s="6"/>
      <c r="B44" s="30"/>
      <c r="C44" s="7"/>
      <c r="D44" s="7"/>
      <c r="E44" s="25" t="s">
        <v>15</v>
      </c>
      <c r="F44" s="8">
        <v>1341332.66150168</v>
      </c>
      <c r="G44" s="8">
        <f t="shared" si="2"/>
        <v>0</v>
      </c>
      <c r="H44" s="9">
        <v>1341332.6615016796</v>
      </c>
    </row>
    <row r="45" spans="1:13" s="1" customFormat="1" x14ac:dyDescent="0.25">
      <c r="A45" s="6"/>
      <c r="B45" s="30"/>
      <c r="C45" s="15">
        <v>61</v>
      </c>
      <c r="D45" s="15" t="s">
        <v>24</v>
      </c>
      <c r="E45" s="26"/>
      <c r="F45" s="16">
        <f>SUM(F46:F50)</f>
        <v>75408</v>
      </c>
      <c r="G45" s="16">
        <f t="shared" ref="G45:H45" si="11">SUM(G46:G50)</f>
        <v>0</v>
      </c>
      <c r="H45" s="17">
        <f t="shared" si="11"/>
        <v>75408</v>
      </c>
      <c r="J45" s="52"/>
      <c r="K45" s="51"/>
      <c r="L45" s="51"/>
      <c r="M45" s="52"/>
    </row>
    <row r="46" spans="1:13" x14ac:dyDescent="0.25">
      <c r="A46" s="6"/>
      <c r="B46" s="30"/>
      <c r="C46" s="7"/>
      <c r="D46" s="7"/>
      <c r="E46" s="25" t="s">
        <v>11</v>
      </c>
      <c r="F46" s="8">
        <v>33945</v>
      </c>
      <c r="G46" s="8">
        <f t="shared" si="2"/>
        <v>0</v>
      </c>
      <c r="H46" s="9">
        <v>33945</v>
      </c>
    </row>
    <row r="47" spans="1:13" x14ac:dyDescent="0.25">
      <c r="A47" s="6"/>
      <c r="B47" s="30"/>
      <c r="C47" s="7"/>
      <c r="D47" s="7"/>
      <c r="E47" s="25" t="s">
        <v>12</v>
      </c>
      <c r="F47" s="8">
        <v>33067</v>
      </c>
      <c r="G47" s="8">
        <f t="shared" si="2"/>
        <v>0</v>
      </c>
      <c r="H47" s="9">
        <v>33067</v>
      </c>
    </row>
    <row r="48" spans="1:13" x14ac:dyDescent="0.25">
      <c r="A48" s="6"/>
      <c r="B48" s="30"/>
      <c r="C48" s="7"/>
      <c r="D48" s="7"/>
      <c r="E48" s="25" t="s">
        <v>13</v>
      </c>
      <c r="F48" s="8">
        <v>48</v>
      </c>
      <c r="G48" s="8">
        <f t="shared" si="2"/>
        <v>0</v>
      </c>
      <c r="H48" s="9">
        <v>48</v>
      </c>
    </row>
    <row r="49" spans="1:13" x14ac:dyDescent="0.25">
      <c r="A49" s="6"/>
      <c r="B49" s="30"/>
      <c r="C49" s="7"/>
      <c r="D49" s="7"/>
      <c r="E49" s="25" t="s">
        <v>14</v>
      </c>
      <c r="F49" s="8">
        <v>160</v>
      </c>
      <c r="G49" s="8">
        <f t="shared" si="2"/>
        <v>0</v>
      </c>
      <c r="H49" s="9">
        <v>160</v>
      </c>
      <c r="J49" s="52"/>
      <c r="K49" s="51"/>
      <c r="L49" s="52"/>
    </row>
    <row r="50" spans="1:13" ht="15.75" thickBot="1" x14ac:dyDescent="0.3">
      <c r="A50" s="10"/>
      <c r="B50" s="31"/>
      <c r="C50" s="11"/>
      <c r="D50" s="11"/>
      <c r="E50" s="27" t="s">
        <v>15</v>
      </c>
      <c r="F50" s="12">
        <v>8188</v>
      </c>
      <c r="G50" s="12">
        <f t="shared" si="2"/>
        <v>0</v>
      </c>
      <c r="H50" s="13">
        <v>8188</v>
      </c>
    </row>
    <row r="51" spans="1:13" s="1" customFormat="1" x14ac:dyDescent="0.25">
      <c r="A51" s="61"/>
      <c r="B51" s="62"/>
      <c r="C51" s="61"/>
      <c r="D51" s="61"/>
      <c r="E51" s="63"/>
      <c r="F51" s="64"/>
      <c r="G51" s="64"/>
      <c r="H51" s="64"/>
      <c r="J51" s="52"/>
      <c r="K51" s="51"/>
      <c r="L51" s="52"/>
      <c r="M51" s="52"/>
    </row>
    <row r="52" spans="1:13" s="1" customFormat="1" ht="30" x14ac:dyDescent="0.25">
      <c r="A52" s="69" t="s">
        <v>27</v>
      </c>
      <c r="B52" s="70" t="s">
        <v>26</v>
      </c>
      <c r="C52" s="71"/>
      <c r="D52" s="71"/>
      <c r="E52" s="72"/>
      <c r="F52" s="73">
        <f>F53</f>
        <v>388320.83951999998</v>
      </c>
      <c r="G52" s="73">
        <f t="shared" ref="G52:H52" si="12">G53</f>
        <v>125506.61048000002</v>
      </c>
      <c r="H52" s="74">
        <f t="shared" si="12"/>
        <v>513827.45</v>
      </c>
      <c r="J52" s="52"/>
      <c r="K52" s="51"/>
      <c r="L52" s="52"/>
      <c r="M52" s="52"/>
    </row>
    <row r="53" spans="1:13" s="1" customFormat="1" x14ac:dyDescent="0.25">
      <c r="A53" s="14"/>
      <c r="B53" s="32"/>
      <c r="C53" s="15">
        <v>815</v>
      </c>
      <c r="D53" s="15" t="s">
        <v>39</v>
      </c>
      <c r="E53" s="26"/>
      <c r="F53" s="16">
        <f>SUM(F54:F55)</f>
        <v>388320.83951999998</v>
      </c>
      <c r="G53" s="16">
        <f t="shared" ref="G53:H53" si="13">SUM(G54:G55)</f>
        <v>125506.61048000002</v>
      </c>
      <c r="H53" s="17">
        <f t="shared" si="13"/>
        <v>513827.45</v>
      </c>
      <c r="J53" s="50"/>
      <c r="K53" s="49"/>
      <c r="L53" s="50"/>
      <c r="M53" s="52"/>
    </row>
    <row r="54" spans="1:13" x14ac:dyDescent="0.25">
      <c r="A54" s="6"/>
      <c r="B54" s="30"/>
      <c r="C54" s="7"/>
      <c r="D54" s="7"/>
      <c r="E54" s="25" t="s">
        <v>12</v>
      </c>
      <c r="F54" s="8">
        <v>15532.839520000003</v>
      </c>
      <c r="G54" s="8">
        <f t="shared" si="2"/>
        <v>5020.2584800000022</v>
      </c>
      <c r="H54" s="9">
        <v>20553.098000000005</v>
      </c>
    </row>
    <row r="55" spans="1:13" ht="15.75" thickBot="1" x14ac:dyDescent="0.3">
      <c r="A55" s="10"/>
      <c r="B55" s="31"/>
      <c r="C55" s="11"/>
      <c r="D55" s="11"/>
      <c r="E55" s="27" t="s">
        <v>15</v>
      </c>
      <c r="F55" s="12">
        <v>372788</v>
      </c>
      <c r="G55" s="12">
        <f t="shared" si="2"/>
        <v>120486.35200000001</v>
      </c>
      <c r="H55" s="13">
        <v>493274.35200000001</v>
      </c>
    </row>
    <row r="56" spans="1:13" x14ac:dyDescent="0.25">
      <c r="A56" s="65"/>
      <c r="B56" s="66"/>
      <c r="C56" s="65"/>
      <c r="D56" s="65"/>
      <c r="E56" s="67"/>
      <c r="F56" s="68"/>
      <c r="G56" s="68"/>
      <c r="H56" s="68"/>
    </row>
    <row r="57" spans="1:13" s="1" customFormat="1" ht="45" x14ac:dyDescent="0.25">
      <c r="A57" s="69" t="s">
        <v>31</v>
      </c>
      <c r="B57" s="70" t="s">
        <v>30</v>
      </c>
      <c r="C57" s="71"/>
      <c r="D57" s="71"/>
      <c r="E57" s="72"/>
      <c r="F57" s="73">
        <f t="shared" ref="F57:H57" si="14">F58</f>
        <v>312808.84159999999</v>
      </c>
      <c r="G57" s="73">
        <f t="shared" si="14"/>
        <v>227085.90839999999</v>
      </c>
      <c r="H57" s="74">
        <f t="shared" si="14"/>
        <v>539894.75</v>
      </c>
      <c r="J57" s="52"/>
      <c r="K57" s="51"/>
      <c r="L57" s="52"/>
      <c r="M57" s="52"/>
    </row>
    <row r="58" spans="1:13" s="1" customFormat="1" x14ac:dyDescent="0.25">
      <c r="A58" s="14"/>
      <c r="B58" s="32"/>
      <c r="C58" s="15">
        <v>11</v>
      </c>
      <c r="D58" s="15" t="s">
        <v>10</v>
      </c>
      <c r="E58" s="26"/>
      <c r="F58" s="16">
        <f t="shared" ref="F58:H58" si="15">SUM(F59:F60)</f>
        <v>312808.84159999999</v>
      </c>
      <c r="G58" s="16">
        <f t="shared" si="15"/>
        <v>227085.90839999999</v>
      </c>
      <c r="H58" s="17">
        <f t="shared" si="15"/>
        <v>539894.75</v>
      </c>
      <c r="J58" s="52"/>
      <c r="K58" s="51"/>
      <c r="L58" s="52"/>
      <c r="M58" s="52"/>
    </row>
    <row r="59" spans="1:13" x14ac:dyDescent="0.25">
      <c r="A59" s="6"/>
      <c r="B59" s="30"/>
      <c r="C59" s="7"/>
      <c r="D59" s="7"/>
      <c r="E59" s="24" t="s">
        <v>12</v>
      </c>
      <c r="F59" s="8">
        <v>12512</v>
      </c>
      <c r="G59" s="8">
        <f t="shared" si="2"/>
        <v>9083.7900000000009</v>
      </c>
      <c r="H59" s="9">
        <v>21595.79</v>
      </c>
    </row>
    <row r="60" spans="1:13" ht="15.75" thickBot="1" x14ac:dyDescent="0.3">
      <c r="A60" s="10"/>
      <c r="B60" s="31"/>
      <c r="C60" s="11"/>
      <c r="D60" s="11"/>
      <c r="E60" s="40">
        <v>42</v>
      </c>
      <c r="F60" s="12">
        <v>300296.84159999999</v>
      </c>
      <c r="G60" s="12">
        <f t="shared" si="2"/>
        <v>218002.11839999998</v>
      </c>
      <c r="H60" s="13">
        <v>518298.95999999996</v>
      </c>
    </row>
    <row r="61" spans="1:13" s="1" customFormat="1" ht="15.75" thickBot="1" x14ac:dyDescent="0.3">
      <c r="A61" s="57"/>
      <c r="B61" s="58"/>
      <c r="C61" s="57"/>
      <c r="D61" s="57"/>
      <c r="E61" s="59"/>
      <c r="F61" s="60"/>
      <c r="G61" s="60"/>
      <c r="H61" s="60"/>
      <c r="J61" s="52"/>
      <c r="K61" s="51"/>
      <c r="L61" s="52"/>
      <c r="M61" s="52"/>
    </row>
    <row r="62" spans="1:13" s="1" customFormat="1" ht="15.75" thickBot="1" x14ac:dyDescent="0.3">
      <c r="A62" s="18" t="s">
        <v>38</v>
      </c>
      <c r="B62" s="33"/>
      <c r="C62" s="19"/>
      <c r="D62" s="19"/>
      <c r="E62" s="28"/>
      <c r="F62" s="20">
        <f>F4+F12+F25+F52+F57</f>
        <v>74749069.007407889</v>
      </c>
      <c r="G62" s="20">
        <f t="shared" ref="G62:H62" si="16">G4+G12+G25+G52+G57</f>
        <v>-4866913.2235145532</v>
      </c>
      <c r="H62" s="21">
        <f t="shared" si="16"/>
        <v>69882155.783893332</v>
      </c>
      <c r="J62" s="50"/>
      <c r="K62" s="49"/>
      <c r="L62" s="50"/>
      <c r="M62" s="52"/>
    </row>
  </sheetData>
  <autoFilter ref="A3:H3"/>
  <pageMargins left="0.70866141732283472" right="0.70866141732283472" top="0.74803149606299213" bottom="0.55118110236220474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zoomScale="110" zoomScaleNormal="110" workbookViewId="0">
      <pane ySplit="3" topLeftCell="A40" activePane="bottomLeft" state="frozen"/>
      <selection pane="bottomLeft" activeCell="B41" sqref="B41"/>
    </sheetView>
  </sheetViews>
  <sheetFormatPr defaultRowHeight="15" x14ac:dyDescent="0.25"/>
  <cols>
    <col min="1" max="1" width="11" customWidth="1"/>
    <col min="2" max="2" width="49.140625" style="29" customWidth="1"/>
    <col min="3" max="3" width="9.140625" customWidth="1"/>
    <col min="4" max="4" width="19.140625" customWidth="1"/>
    <col min="5" max="5" width="10" style="22" customWidth="1"/>
    <col min="6" max="10" width="15.28515625" style="2" bestFit="1" customWidth="1"/>
    <col min="11" max="11" width="13.28515625" customWidth="1"/>
    <col min="12" max="13" width="19.140625" style="49" customWidth="1"/>
    <col min="14" max="15" width="13.28515625" style="50" customWidth="1"/>
    <col min="16" max="16" width="13.28515625" customWidth="1"/>
  </cols>
  <sheetData>
    <row r="1" spans="1:15" x14ac:dyDescent="0.25">
      <c r="A1" s="1" t="s">
        <v>29</v>
      </c>
    </row>
    <row r="2" spans="1:15" ht="15.75" thickBot="1" x14ac:dyDescent="0.3">
      <c r="A2" t="s">
        <v>28</v>
      </c>
    </row>
    <row r="3" spans="1:15" ht="60" x14ac:dyDescent="0.25">
      <c r="A3" s="3" t="s">
        <v>1</v>
      </c>
      <c r="B3" s="4" t="s">
        <v>2</v>
      </c>
      <c r="C3" s="4" t="s">
        <v>3</v>
      </c>
      <c r="D3" s="4" t="s">
        <v>4</v>
      </c>
      <c r="E3" s="23" t="s">
        <v>34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5" s="1" customFormat="1" x14ac:dyDescent="0.25">
      <c r="A4" s="14" t="s">
        <v>32</v>
      </c>
      <c r="B4" s="32" t="s">
        <v>33</v>
      </c>
      <c r="C4" s="15">
        <v>11</v>
      </c>
      <c r="D4" s="15" t="s">
        <v>10</v>
      </c>
      <c r="E4" s="26"/>
      <c r="F4" s="16"/>
      <c r="G4" s="16"/>
      <c r="H4" s="16"/>
      <c r="I4" s="16"/>
      <c r="J4" s="17"/>
      <c r="L4" s="51"/>
      <c r="M4" s="51"/>
      <c r="N4" s="52"/>
      <c r="O4" s="52"/>
    </row>
    <row r="5" spans="1:15" x14ac:dyDescent="0.25">
      <c r="A5" s="6"/>
      <c r="B5" s="30"/>
      <c r="C5" s="7"/>
      <c r="D5" s="7"/>
      <c r="E5" s="24" t="s">
        <v>11</v>
      </c>
      <c r="F5" s="8">
        <v>20154478.103391066</v>
      </c>
      <c r="G5" s="8">
        <v>23749699</v>
      </c>
      <c r="H5" s="8">
        <v>24813200.091457386</v>
      </c>
      <c r="I5" s="8">
        <v>24810145.129140422</v>
      </c>
      <c r="J5" s="9">
        <v>24705343.267802473</v>
      </c>
    </row>
    <row r="6" spans="1:15" x14ac:dyDescent="0.25">
      <c r="A6" s="6"/>
      <c r="B6" s="30"/>
      <c r="C6" s="7"/>
      <c r="D6" s="7"/>
      <c r="E6" s="24" t="s">
        <v>12</v>
      </c>
      <c r="F6" s="8">
        <v>3557552.5887583778</v>
      </c>
      <c r="G6" s="8">
        <v>3243502</v>
      </c>
      <c r="H6" s="8">
        <v>2999348.9664977971</v>
      </c>
      <c r="I6" s="8">
        <v>2925276.1089756875</v>
      </c>
      <c r="J6" s="9">
        <v>2922590.9703136138</v>
      </c>
    </row>
    <row r="7" spans="1:15" x14ac:dyDescent="0.25">
      <c r="A7" s="6"/>
      <c r="B7" s="30"/>
      <c r="C7" s="7"/>
      <c r="D7" s="7"/>
      <c r="E7" s="24" t="s">
        <v>13</v>
      </c>
      <c r="F7" s="8">
        <v>43782.991572101666</v>
      </c>
      <c r="G7" s="8">
        <v>0</v>
      </c>
      <c r="H7" s="8">
        <v>0</v>
      </c>
      <c r="I7" s="8">
        <v>0</v>
      </c>
      <c r="J7" s="9">
        <v>0</v>
      </c>
    </row>
    <row r="8" spans="1:15" x14ac:dyDescent="0.25">
      <c r="A8" s="6"/>
      <c r="B8" s="30"/>
      <c r="C8" s="7"/>
      <c r="D8" s="7"/>
      <c r="E8" s="24" t="s">
        <v>14</v>
      </c>
      <c r="F8" s="8">
        <v>21785.392527705884</v>
      </c>
      <c r="G8" s="8">
        <v>6549</v>
      </c>
      <c r="H8" s="8">
        <v>6549</v>
      </c>
      <c r="I8" s="8">
        <v>4657.8751078372816</v>
      </c>
      <c r="J8" s="9">
        <v>4657.8751078372816</v>
      </c>
    </row>
    <row r="9" spans="1:15" x14ac:dyDescent="0.25">
      <c r="A9" s="6"/>
      <c r="B9" s="30"/>
      <c r="C9" s="7"/>
      <c r="D9" s="7"/>
      <c r="E9" s="24" t="s">
        <v>15</v>
      </c>
      <c r="F9" s="8">
        <v>1011048.0881257732</v>
      </c>
      <c r="G9" s="8">
        <v>299907</v>
      </c>
      <c r="H9" s="8">
        <v>488492.18488729646</v>
      </c>
      <c r="I9" s="8">
        <v>564826.53791311989</v>
      </c>
      <c r="J9" s="9">
        <v>564826.53791311989</v>
      </c>
    </row>
    <row r="10" spans="1:15" ht="15.75" thickBot="1" x14ac:dyDescent="0.3">
      <c r="A10" s="6"/>
      <c r="B10" s="30"/>
      <c r="C10" s="7"/>
      <c r="D10" s="7"/>
      <c r="E10" s="24" t="s">
        <v>16</v>
      </c>
      <c r="F10" s="8">
        <v>0</v>
      </c>
      <c r="G10" s="8">
        <v>16837</v>
      </c>
      <c r="H10" s="8">
        <v>14370.990960536403</v>
      </c>
      <c r="I10" s="8">
        <v>13922.348862925704</v>
      </c>
      <c r="J10" s="9">
        <v>13922.348862925704</v>
      </c>
    </row>
    <row r="11" spans="1:15" s="1" customFormat="1" ht="15.75" thickBot="1" x14ac:dyDescent="0.3">
      <c r="A11" s="45"/>
      <c r="B11" s="46"/>
      <c r="C11" s="45"/>
      <c r="D11" s="45"/>
      <c r="E11" s="47"/>
      <c r="F11" s="48"/>
      <c r="G11" s="48"/>
      <c r="H11" s="48"/>
      <c r="I11" s="48"/>
      <c r="J11" s="48"/>
      <c r="L11" s="49"/>
      <c r="M11" s="49"/>
      <c r="N11" s="50"/>
      <c r="O11" s="52"/>
    </row>
    <row r="12" spans="1:15" s="1" customFormat="1" ht="30" x14ac:dyDescent="0.25">
      <c r="A12" s="34" t="s">
        <v>36</v>
      </c>
      <c r="B12" s="35" t="s">
        <v>37</v>
      </c>
      <c r="C12" s="36">
        <v>12</v>
      </c>
      <c r="D12" s="36" t="s">
        <v>25</v>
      </c>
      <c r="E12" s="37"/>
      <c r="F12" s="38"/>
      <c r="G12" s="38"/>
      <c r="H12" s="38"/>
      <c r="I12" s="38"/>
      <c r="J12" s="39"/>
      <c r="L12" s="51"/>
      <c r="M12" s="51"/>
      <c r="N12" s="52"/>
      <c r="O12" s="52"/>
    </row>
    <row r="13" spans="1:15" x14ac:dyDescent="0.25">
      <c r="A13" s="6"/>
      <c r="B13" s="30"/>
      <c r="C13" s="7"/>
      <c r="D13" s="7"/>
      <c r="E13" s="25" t="s">
        <v>11</v>
      </c>
      <c r="F13" s="8">
        <v>0</v>
      </c>
      <c r="G13" s="8">
        <v>65693</v>
      </c>
      <c r="H13" s="8">
        <v>0</v>
      </c>
      <c r="I13" s="8">
        <v>0</v>
      </c>
      <c r="J13" s="9">
        <v>0</v>
      </c>
    </row>
    <row r="14" spans="1:15" x14ac:dyDescent="0.25">
      <c r="A14" s="6"/>
      <c r="B14" s="30"/>
      <c r="C14" s="7"/>
      <c r="D14" s="7"/>
      <c r="E14" s="25" t="s">
        <v>12</v>
      </c>
      <c r="F14" s="8">
        <v>27594.811865419073</v>
      </c>
      <c r="G14" s="8">
        <v>99735</v>
      </c>
      <c r="H14" s="8">
        <v>38658.898594361191</v>
      </c>
      <c r="I14" s="8">
        <v>33127.984605956044</v>
      </c>
      <c r="J14" s="9">
        <v>31671.648704473388</v>
      </c>
    </row>
    <row r="15" spans="1:15" x14ac:dyDescent="0.25">
      <c r="A15" s="6"/>
      <c r="B15" s="30"/>
      <c r="C15" s="7"/>
      <c r="D15" s="7"/>
      <c r="E15" s="25" t="s">
        <v>19</v>
      </c>
      <c r="F15" s="8">
        <v>0</v>
      </c>
      <c r="G15" s="8">
        <v>2627</v>
      </c>
      <c r="H15" s="8">
        <v>0</v>
      </c>
      <c r="I15" s="8">
        <v>0</v>
      </c>
      <c r="J15" s="9">
        <v>0</v>
      </c>
    </row>
    <row r="16" spans="1:15" x14ac:dyDescent="0.25">
      <c r="A16" s="6"/>
      <c r="B16" s="30"/>
      <c r="C16" s="7"/>
      <c r="D16" s="7"/>
      <c r="E16" s="25" t="s">
        <v>15</v>
      </c>
      <c r="F16" s="8">
        <v>589618.43254363257</v>
      </c>
      <c r="G16" s="8">
        <v>3934866</v>
      </c>
      <c r="H16" s="8">
        <v>5229178.9714056393</v>
      </c>
      <c r="I16" s="8">
        <v>3104737.1046354766</v>
      </c>
      <c r="J16" s="9">
        <v>2551614.2205000003</v>
      </c>
    </row>
    <row r="17" spans="1:15" s="1" customFormat="1" x14ac:dyDescent="0.25">
      <c r="A17" s="14"/>
      <c r="B17" s="32"/>
      <c r="C17" s="15">
        <v>563</v>
      </c>
      <c r="D17" s="15" t="s">
        <v>18</v>
      </c>
      <c r="E17" s="26"/>
      <c r="F17" s="16"/>
      <c r="G17" s="16"/>
      <c r="H17" s="16"/>
      <c r="I17" s="16"/>
      <c r="J17" s="17"/>
      <c r="L17" s="49"/>
      <c r="M17" s="49"/>
      <c r="N17" s="50"/>
      <c r="O17" s="52"/>
    </row>
    <row r="18" spans="1:15" x14ac:dyDescent="0.25">
      <c r="A18" s="6"/>
      <c r="B18" s="30"/>
      <c r="C18" s="7"/>
      <c r="D18" s="7"/>
      <c r="E18" s="25" t="s">
        <v>11</v>
      </c>
      <c r="F18" s="8">
        <v>678148.62034640671</v>
      </c>
      <c r="G18" s="8">
        <v>432597</v>
      </c>
      <c r="H18" s="8">
        <v>0</v>
      </c>
      <c r="I18" s="8">
        <v>0</v>
      </c>
      <c r="J18" s="9">
        <v>0</v>
      </c>
    </row>
    <row r="19" spans="1:15" x14ac:dyDescent="0.25">
      <c r="A19" s="6"/>
      <c r="B19" s="30"/>
      <c r="C19" s="7"/>
      <c r="D19" s="7"/>
      <c r="E19" s="25" t="s">
        <v>12</v>
      </c>
      <c r="F19" s="8">
        <v>1285856.2983608732</v>
      </c>
      <c r="G19" s="8">
        <v>688183</v>
      </c>
      <c r="H19" s="8">
        <v>240067.09203471339</v>
      </c>
      <c r="I19" s="8">
        <v>187725.2461004176</v>
      </c>
      <c r="J19" s="9">
        <v>179472.67599201587</v>
      </c>
      <c r="L19" s="51"/>
      <c r="M19" s="51"/>
      <c r="N19" s="52"/>
    </row>
    <row r="20" spans="1:15" x14ac:dyDescent="0.25">
      <c r="A20" s="6"/>
      <c r="B20" s="30"/>
      <c r="C20" s="7"/>
      <c r="D20" s="7"/>
      <c r="E20" s="25" t="s">
        <v>13</v>
      </c>
      <c r="F20" s="8">
        <v>1766.137102661093</v>
      </c>
      <c r="G20" s="8">
        <v>0</v>
      </c>
      <c r="H20" s="8">
        <v>0</v>
      </c>
      <c r="I20" s="8">
        <v>0</v>
      </c>
      <c r="J20" s="9">
        <v>0</v>
      </c>
    </row>
    <row r="21" spans="1:15" x14ac:dyDescent="0.25">
      <c r="A21" s="6"/>
      <c r="B21" s="30"/>
      <c r="C21" s="7"/>
      <c r="D21" s="7"/>
      <c r="E21" s="25" t="s">
        <v>19</v>
      </c>
      <c r="F21" s="8">
        <v>321733.65717698587</v>
      </c>
      <c r="G21" s="8">
        <v>18609</v>
      </c>
      <c r="H21" s="8">
        <v>352504.97</v>
      </c>
      <c r="I21" s="8">
        <v>0</v>
      </c>
      <c r="J21" s="9">
        <v>0</v>
      </c>
    </row>
    <row r="22" spans="1:15" x14ac:dyDescent="0.25">
      <c r="A22" s="6"/>
      <c r="B22" s="30"/>
      <c r="C22" s="7"/>
      <c r="D22" s="7"/>
      <c r="E22" s="25" t="s">
        <v>14</v>
      </c>
      <c r="F22" s="8">
        <v>6105.2491870727981</v>
      </c>
      <c r="G22" s="8">
        <v>0</v>
      </c>
      <c r="H22" s="8">
        <v>0</v>
      </c>
      <c r="I22" s="8">
        <v>0</v>
      </c>
      <c r="J22" s="9">
        <v>0</v>
      </c>
      <c r="L22" s="51"/>
      <c r="M22" s="51"/>
      <c r="N22" s="52"/>
    </row>
    <row r="23" spans="1:15" x14ac:dyDescent="0.25">
      <c r="A23" s="6"/>
      <c r="B23" s="30"/>
      <c r="C23" s="7"/>
      <c r="D23" s="7"/>
      <c r="E23" s="25" t="s">
        <v>15</v>
      </c>
      <c r="F23" s="8">
        <v>4175136.4178114007</v>
      </c>
      <c r="G23" s="8">
        <v>28961376</v>
      </c>
      <c r="H23" s="8">
        <v>29432113.187965289</v>
      </c>
      <c r="I23" s="8">
        <v>17593510.259601034</v>
      </c>
      <c r="J23" s="9">
        <v>14459147.249500001</v>
      </c>
      <c r="L23" s="51"/>
      <c r="M23" s="51"/>
      <c r="N23" s="52"/>
    </row>
    <row r="24" spans="1:15" s="1" customFormat="1" x14ac:dyDescent="0.25">
      <c r="A24" s="14"/>
      <c r="B24" s="32"/>
      <c r="C24" s="15">
        <v>581</v>
      </c>
      <c r="D24" s="15" t="s">
        <v>17</v>
      </c>
      <c r="E24" s="26"/>
      <c r="F24" s="16"/>
      <c r="G24" s="16"/>
      <c r="H24" s="16"/>
      <c r="I24" s="16"/>
      <c r="J24" s="17"/>
      <c r="L24" s="49"/>
      <c r="M24" s="49"/>
      <c r="N24" s="50"/>
      <c r="O24" s="52"/>
    </row>
    <row r="25" spans="1:15" x14ac:dyDescent="0.25">
      <c r="A25" s="6"/>
      <c r="B25" s="30"/>
      <c r="C25" s="7"/>
      <c r="D25" s="7"/>
      <c r="E25" s="25">
        <v>32</v>
      </c>
      <c r="F25" s="8"/>
      <c r="G25" s="8"/>
      <c r="H25" s="8">
        <v>1263500</v>
      </c>
      <c r="I25" s="8">
        <v>1263500</v>
      </c>
      <c r="J25" s="9">
        <v>1263500</v>
      </c>
    </row>
    <row r="26" spans="1:15" ht="15.75" thickBot="1" x14ac:dyDescent="0.3">
      <c r="A26" s="10"/>
      <c r="B26" s="31"/>
      <c r="C26" s="11"/>
      <c r="D26" s="11"/>
      <c r="E26" s="27">
        <v>42</v>
      </c>
      <c r="F26" s="12"/>
      <c r="G26" s="12"/>
      <c r="H26" s="12">
        <v>1064425.2895889899</v>
      </c>
      <c r="I26" s="12">
        <v>1064425.2895889899</v>
      </c>
      <c r="J26" s="13">
        <v>1064425.2895889899</v>
      </c>
    </row>
    <row r="27" spans="1:15" s="1" customFormat="1" ht="15.75" thickBot="1" x14ac:dyDescent="0.3">
      <c r="A27" s="45"/>
      <c r="B27" s="46"/>
      <c r="C27" s="45"/>
      <c r="D27" s="45"/>
      <c r="E27" s="47"/>
      <c r="F27" s="48"/>
      <c r="G27" s="48"/>
      <c r="H27" s="48"/>
      <c r="I27" s="48"/>
      <c r="J27" s="48"/>
      <c r="L27" s="51"/>
      <c r="M27" s="51"/>
      <c r="N27" s="52"/>
      <c r="O27" s="52"/>
    </row>
    <row r="28" spans="1:15" s="1" customFormat="1" ht="30" x14ac:dyDescent="0.25">
      <c r="A28" s="34" t="s">
        <v>35</v>
      </c>
      <c r="B28" s="35" t="s">
        <v>0</v>
      </c>
      <c r="C28" s="36">
        <v>31</v>
      </c>
      <c r="D28" s="36" t="s">
        <v>23</v>
      </c>
      <c r="E28" s="37"/>
      <c r="F28" s="38"/>
      <c r="G28" s="38"/>
      <c r="H28" s="38"/>
      <c r="I28" s="38"/>
      <c r="J28" s="39"/>
      <c r="L28" s="51"/>
      <c r="M28" s="51"/>
      <c r="N28" s="52"/>
      <c r="O28" s="52"/>
    </row>
    <row r="29" spans="1:15" x14ac:dyDescent="0.25">
      <c r="A29" s="6"/>
      <c r="B29" s="30"/>
      <c r="C29" s="7"/>
      <c r="D29" s="7"/>
      <c r="E29" s="25" t="s">
        <v>11</v>
      </c>
      <c r="F29" s="8">
        <v>565129.43393722188</v>
      </c>
      <c r="G29" s="8">
        <v>625334</v>
      </c>
      <c r="H29" s="8">
        <v>508616.49054349965</v>
      </c>
      <c r="I29" s="8">
        <v>559478.13959784969</v>
      </c>
      <c r="J29" s="9">
        <v>587452.04657774232</v>
      </c>
    </row>
    <row r="30" spans="1:15" x14ac:dyDescent="0.25">
      <c r="A30" s="6"/>
      <c r="B30" s="30"/>
      <c r="C30" s="7"/>
      <c r="D30" s="7"/>
      <c r="E30" s="25" t="s">
        <v>12</v>
      </c>
      <c r="F30" s="8">
        <v>1469625.5464861635</v>
      </c>
      <c r="G30" s="8">
        <v>1025084</v>
      </c>
      <c r="H30" s="8">
        <v>1388214.3762691619</v>
      </c>
      <c r="I30" s="8">
        <v>1527035.8138960782</v>
      </c>
      <c r="J30" s="9">
        <v>1603387.6045908816</v>
      </c>
    </row>
    <row r="31" spans="1:15" x14ac:dyDescent="0.25">
      <c r="A31" s="6"/>
      <c r="B31" s="30"/>
      <c r="C31" s="7"/>
      <c r="D31" s="7"/>
      <c r="E31" s="25" t="s">
        <v>13</v>
      </c>
      <c r="F31" s="8">
        <v>21044.801911208302</v>
      </c>
      <c r="G31" s="8">
        <v>19643</v>
      </c>
      <c r="H31" s="8">
        <v>9341.2199880548233</v>
      </c>
      <c r="I31" s="8">
        <v>10275.341986860307</v>
      </c>
      <c r="J31" s="9">
        <v>10789.109086203322</v>
      </c>
    </row>
    <row r="32" spans="1:15" x14ac:dyDescent="0.25">
      <c r="A32" s="6"/>
      <c r="B32" s="30"/>
      <c r="C32" s="7"/>
      <c r="D32" s="7"/>
      <c r="E32" s="25" t="s">
        <v>14</v>
      </c>
      <c r="F32" s="8">
        <v>21336.042205853075</v>
      </c>
      <c r="G32" s="8">
        <v>14722</v>
      </c>
      <c r="H32" s="8">
        <v>19202.437985267767</v>
      </c>
      <c r="I32" s="8">
        <v>21122.681783794545</v>
      </c>
      <c r="J32" s="9">
        <v>22178.815872984273</v>
      </c>
    </row>
    <row r="33" spans="1:15" x14ac:dyDescent="0.25">
      <c r="A33" s="6"/>
      <c r="B33" s="30"/>
      <c r="C33" s="7"/>
      <c r="D33" s="7"/>
      <c r="E33" s="25" t="s">
        <v>15</v>
      </c>
      <c r="F33" s="8">
        <v>410265.47216139094</v>
      </c>
      <c r="G33" s="8">
        <v>311726</v>
      </c>
      <c r="H33" s="8">
        <v>285886.40772446746</v>
      </c>
      <c r="I33" s="8">
        <v>314475.04849691421</v>
      </c>
      <c r="J33" s="9">
        <v>330198.80092176003</v>
      </c>
    </row>
    <row r="34" spans="1:15" s="1" customFormat="1" x14ac:dyDescent="0.25">
      <c r="A34" s="6"/>
      <c r="B34" s="30"/>
      <c r="C34" s="15">
        <v>51</v>
      </c>
      <c r="D34" s="15" t="s">
        <v>20</v>
      </c>
      <c r="E34" s="26"/>
      <c r="F34" s="16"/>
      <c r="G34" s="16"/>
      <c r="H34" s="16"/>
      <c r="I34" s="16"/>
      <c r="J34" s="17"/>
      <c r="L34" s="51"/>
      <c r="M34" s="51"/>
      <c r="N34" s="52"/>
      <c r="O34" s="52"/>
    </row>
    <row r="35" spans="1:15" x14ac:dyDescent="0.25">
      <c r="A35" s="6"/>
      <c r="B35" s="30"/>
      <c r="C35" s="7"/>
      <c r="D35" s="7"/>
      <c r="E35" s="25" t="s">
        <v>11</v>
      </c>
      <c r="F35" s="8">
        <v>508527.74437587132</v>
      </c>
      <c r="G35" s="8">
        <v>703257</v>
      </c>
      <c r="H35" s="8">
        <v>850297.54542632855</v>
      </c>
      <c r="I35" s="8">
        <v>618230.67451238493</v>
      </c>
      <c r="J35" s="9">
        <v>310640.90079785918</v>
      </c>
    </row>
    <row r="36" spans="1:15" x14ac:dyDescent="0.25">
      <c r="A36" s="6"/>
      <c r="B36" s="30"/>
      <c r="C36" s="7"/>
      <c r="D36" s="7"/>
      <c r="E36" s="25" t="s">
        <v>12</v>
      </c>
      <c r="F36" s="8">
        <v>677343.57555245864</v>
      </c>
      <c r="G36" s="8">
        <v>786971</v>
      </c>
      <c r="H36" s="8">
        <v>760992.34382521582</v>
      </c>
      <c r="I36" s="8">
        <v>677776.89746235404</v>
      </c>
      <c r="J36" s="9">
        <v>244588.7081778899</v>
      </c>
    </row>
    <row r="37" spans="1:15" x14ac:dyDescent="0.25">
      <c r="A37" s="6"/>
      <c r="B37" s="30"/>
      <c r="C37" s="7"/>
      <c r="D37" s="7"/>
      <c r="E37" s="25" t="s">
        <v>13</v>
      </c>
      <c r="F37" s="8">
        <v>2328.1106908222177</v>
      </c>
      <c r="G37" s="8">
        <v>0</v>
      </c>
      <c r="H37" s="8">
        <v>2.13</v>
      </c>
      <c r="I37" s="8">
        <v>2.13</v>
      </c>
      <c r="J37" s="9">
        <v>2.13</v>
      </c>
    </row>
    <row r="38" spans="1:15" x14ac:dyDescent="0.25">
      <c r="A38" s="6"/>
      <c r="B38" s="30"/>
      <c r="C38" s="7"/>
      <c r="D38" s="7"/>
      <c r="E38" s="25" t="s">
        <v>19</v>
      </c>
      <c r="F38" s="8">
        <v>142447.8757714513</v>
      </c>
      <c r="G38" s="8">
        <v>250000</v>
      </c>
      <c r="H38" s="8">
        <v>49299</v>
      </c>
      <c r="I38" s="8">
        <v>40192</v>
      </c>
      <c r="J38" s="9">
        <v>20096</v>
      </c>
    </row>
    <row r="39" spans="1:15" x14ac:dyDescent="0.25">
      <c r="A39" s="6"/>
      <c r="B39" s="30"/>
      <c r="C39" s="7"/>
      <c r="D39" s="7"/>
      <c r="E39" s="25" t="s">
        <v>14</v>
      </c>
      <c r="F39" s="8">
        <v>14427.035636074059</v>
      </c>
      <c r="G39" s="8">
        <v>0</v>
      </c>
      <c r="H39" s="8">
        <v>6503.47</v>
      </c>
      <c r="I39" s="8">
        <v>6503.47</v>
      </c>
      <c r="J39" s="9">
        <v>6503.47</v>
      </c>
    </row>
    <row r="40" spans="1:15" x14ac:dyDescent="0.25">
      <c r="A40" s="6"/>
      <c r="B40" s="30"/>
      <c r="C40" s="7"/>
      <c r="D40" s="7"/>
      <c r="E40" s="25" t="s">
        <v>15</v>
      </c>
      <c r="F40" s="8">
        <v>1293018.1299356292</v>
      </c>
      <c r="G40" s="8">
        <v>184186</v>
      </c>
      <c r="H40" s="8">
        <v>172703.97689131284</v>
      </c>
      <c r="I40" s="8">
        <v>366424.32683478465</v>
      </c>
      <c r="J40" s="9">
        <v>219268.49459567945</v>
      </c>
      <c r="L40" s="51"/>
      <c r="M40" s="51"/>
      <c r="N40" s="52"/>
    </row>
    <row r="41" spans="1:15" s="1" customFormat="1" x14ac:dyDescent="0.25">
      <c r="A41" s="6"/>
      <c r="B41" s="30"/>
      <c r="C41" s="15">
        <v>52</v>
      </c>
      <c r="D41" s="15" t="s">
        <v>21</v>
      </c>
      <c r="E41" s="26"/>
      <c r="F41" s="16"/>
      <c r="G41" s="16"/>
      <c r="H41" s="16"/>
      <c r="I41" s="16"/>
      <c r="J41" s="17"/>
      <c r="M41" s="49"/>
      <c r="N41" s="49"/>
      <c r="O41" s="52"/>
    </row>
    <row r="42" spans="1:15" x14ac:dyDescent="0.25">
      <c r="A42" s="6"/>
      <c r="B42" s="30"/>
      <c r="C42" s="7"/>
      <c r="D42" s="7"/>
      <c r="E42" s="25" t="s">
        <v>11</v>
      </c>
      <c r="F42" s="8">
        <v>3288215.1250912449</v>
      </c>
      <c r="G42" s="8">
        <v>1709967</v>
      </c>
      <c r="H42" s="8">
        <v>1407093.079710817</v>
      </c>
      <c r="I42" s="8">
        <v>670316.13414199976</v>
      </c>
      <c r="J42" s="9">
        <v>163572.91479881704</v>
      </c>
    </row>
    <row r="43" spans="1:15" x14ac:dyDescent="0.25">
      <c r="A43" s="6"/>
      <c r="B43" s="30"/>
      <c r="C43" s="7"/>
      <c r="D43" s="7"/>
      <c r="E43" s="25" t="s">
        <v>12</v>
      </c>
      <c r="F43" s="8">
        <v>2913072.783860907</v>
      </c>
      <c r="G43" s="8">
        <v>1445338</v>
      </c>
      <c r="H43" s="8">
        <v>1223701.865242356</v>
      </c>
      <c r="I43" s="8">
        <v>616370.23175368074</v>
      </c>
      <c r="J43" s="9">
        <v>234332.59765803369</v>
      </c>
    </row>
    <row r="44" spans="1:15" x14ac:dyDescent="0.25">
      <c r="A44" s="6"/>
      <c r="B44" s="30"/>
      <c r="C44" s="7"/>
      <c r="D44" s="7"/>
      <c r="E44" s="25" t="s">
        <v>13</v>
      </c>
      <c r="F44" s="8">
        <v>12877.660096887648</v>
      </c>
      <c r="G44" s="8">
        <v>4932</v>
      </c>
      <c r="H44" s="8">
        <v>701.95930447381556</v>
      </c>
      <c r="I44" s="8">
        <v>318.66784800093734</v>
      </c>
      <c r="J44" s="9">
        <v>55.556138194725882</v>
      </c>
    </row>
    <row r="45" spans="1:15" x14ac:dyDescent="0.25">
      <c r="A45" s="6"/>
      <c r="B45" s="30"/>
      <c r="C45" s="7"/>
      <c r="D45" s="7"/>
      <c r="E45" s="25" t="s">
        <v>19</v>
      </c>
      <c r="F45" s="8">
        <v>36359.770389541438</v>
      </c>
      <c r="G45" s="8">
        <v>0</v>
      </c>
      <c r="H45" s="8"/>
      <c r="I45" s="8"/>
      <c r="J45" s="9"/>
    </row>
    <row r="46" spans="1:15" x14ac:dyDescent="0.25">
      <c r="A46" s="6"/>
      <c r="B46" s="30"/>
      <c r="C46" s="7"/>
      <c r="D46" s="7"/>
      <c r="E46" s="25" t="s">
        <v>14</v>
      </c>
      <c r="F46" s="8">
        <v>102617.50879288606</v>
      </c>
      <c r="G46" s="8">
        <v>74492</v>
      </c>
      <c r="H46" s="8">
        <v>6232.7184832348594</v>
      </c>
      <c r="I46" s="8">
        <v>2750.0027488262203</v>
      </c>
      <c r="J46" s="9">
        <v>367.80148408238244</v>
      </c>
      <c r="L46" s="51"/>
      <c r="M46" s="51"/>
      <c r="N46" s="52"/>
    </row>
    <row r="47" spans="1:15" x14ac:dyDescent="0.25">
      <c r="A47" s="6"/>
      <c r="B47" s="30"/>
      <c r="C47" s="7"/>
      <c r="D47" s="7"/>
      <c r="E47" s="25" t="s">
        <v>15</v>
      </c>
      <c r="F47" s="8">
        <v>828671.12615302939</v>
      </c>
      <c r="G47" s="8">
        <v>865867</v>
      </c>
      <c r="H47" s="8">
        <v>1341332.66150168</v>
      </c>
      <c r="I47" s="8">
        <v>590167.84210105031</v>
      </c>
      <c r="J47" s="9">
        <v>81441.319242016674</v>
      </c>
    </row>
    <row r="48" spans="1:15" s="1" customFormat="1" x14ac:dyDescent="0.25">
      <c r="A48" s="6"/>
      <c r="B48" s="30"/>
      <c r="C48" s="15">
        <v>61</v>
      </c>
      <c r="D48" s="15" t="s">
        <v>24</v>
      </c>
      <c r="E48" s="26"/>
      <c r="F48" s="16"/>
      <c r="G48" s="16"/>
      <c r="H48" s="16"/>
      <c r="I48" s="16"/>
      <c r="J48" s="17"/>
      <c r="M48" s="51"/>
      <c r="N48" s="51"/>
      <c r="O48" s="52"/>
    </row>
    <row r="49" spans="1:15" x14ac:dyDescent="0.25">
      <c r="A49" s="6"/>
      <c r="B49" s="30"/>
      <c r="C49" s="7"/>
      <c r="D49" s="7"/>
      <c r="E49" s="25" t="s">
        <v>11</v>
      </c>
      <c r="F49" s="8">
        <v>381766.69321122835</v>
      </c>
      <c r="G49" s="8">
        <v>271758</v>
      </c>
      <c r="H49" s="8">
        <v>33945</v>
      </c>
      <c r="I49" s="8">
        <v>36980.300000000003</v>
      </c>
      <c r="J49" s="9">
        <v>40678.23000000001</v>
      </c>
    </row>
    <row r="50" spans="1:15" x14ac:dyDescent="0.25">
      <c r="A50" s="6"/>
      <c r="B50" s="30"/>
      <c r="C50" s="7"/>
      <c r="D50" s="7"/>
      <c r="E50" s="25" t="s">
        <v>12</v>
      </c>
      <c r="F50" s="8">
        <v>534826.62684982386</v>
      </c>
      <c r="G50" s="8">
        <v>213114</v>
      </c>
      <c r="H50" s="8">
        <v>33067</v>
      </c>
      <c r="I50" s="8">
        <v>35948.6</v>
      </c>
      <c r="J50" s="9">
        <v>38508.86</v>
      </c>
    </row>
    <row r="51" spans="1:15" x14ac:dyDescent="0.25">
      <c r="A51" s="6"/>
      <c r="B51" s="30"/>
      <c r="C51" s="7"/>
      <c r="D51" s="7"/>
      <c r="E51" s="25" t="s">
        <v>13</v>
      </c>
      <c r="F51" s="8">
        <v>339.86594996350118</v>
      </c>
      <c r="G51" s="8">
        <v>48</v>
      </c>
      <c r="H51" s="8">
        <v>48</v>
      </c>
      <c r="I51" s="8">
        <v>52.800000000000004</v>
      </c>
      <c r="J51" s="9">
        <v>58.080000000000013</v>
      </c>
    </row>
    <row r="52" spans="1:15" x14ac:dyDescent="0.25">
      <c r="A52" s="6"/>
      <c r="B52" s="30"/>
      <c r="C52" s="7"/>
      <c r="D52" s="7"/>
      <c r="E52" s="25" t="s">
        <v>14</v>
      </c>
      <c r="F52" s="8">
        <v>3756.0554781339169</v>
      </c>
      <c r="G52" s="8">
        <v>160</v>
      </c>
      <c r="H52" s="8">
        <v>160</v>
      </c>
      <c r="I52" s="8">
        <v>176</v>
      </c>
      <c r="J52" s="9">
        <v>193.60000000000002</v>
      </c>
      <c r="L52" s="51"/>
      <c r="M52" s="51"/>
      <c r="N52" s="52"/>
    </row>
    <row r="53" spans="1:15" ht="15.75" thickBot="1" x14ac:dyDescent="0.3">
      <c r="A53" s="10"/>
      <c r="B53" s="31"/>
      <c r="C53" s="11"/>
      <c r="D53" s="11"/>
      <c r="E53" s="27" t="s">
        <v>15</v>
      </c>
      <c r="F53" s="12">
        <v>424136.78279912414</v>
      </c>
      <c r="G53" s="12">
        <v>22268</v>
      </c>
      <c r="H53" s="12">
        <v>8188</v>
      </c>
      <c r="I53" s="12">
        <v>9106.8000000000011</v>
      </c>
      <c r="J53" s="13">
        <v>10137.480000000001</v>
      </c>
    </row>
    <row r="54" spans="1:15" s="1" customFormat="1" x14ac:dyDescent="0.25">
      <c r="A54" s="6"/>
      <c r="B54" s="30"/>
      <c r="C54" s="15">
        <v>563</v>
      </c>
      <c r="D54" s="15" t="s">
        <v>22</v>
      </c>
      <c r="E54" s="26"/>
      <c r="F54" s="16"/>
      <c r="G54" s="16"/>
      <c r="H54" s="16"/>
      <c r="I54" s="16"/>
      <c r="J54" s="17"/>
      <c r="M54" s="49"/>
      <c r="N54" s="49"/>
      <c r="O54" s="52"/>
    </row>
    <row r="55" spans="1:15" x14ac:dyDescent="0.25">
      <c r="A55" s="6"/>
      <c r="B55" s="30"/>
      <c r="C55" s="7"/>
      <c r="D55" s="7"/>
      <c r="E55" s="25" t="s">
        <v>12</v>
      </c>
      <c r="F55" s="8">
        <v>197</v>
      </c>
      <c r="G55" s="8"/>
      <c r="H55" s="8"/>
      <c r="I55" s="8"/>
      <c r="J55" s="9"/>
    </row>
    <row r="56" spans="1:15" x14ac:dyDescent="0.25">
      <c r="A56" s="6"/>
      <c r="B56" s="30"/>
      <c r="C56" s="7"/>
      <c r="D56" s="7"/>
      <c r="E56" s="25" t="s">
        <v>13</v>
      </c>
      <c r="F56" s="8">
        <v>3</v>
      </c>
      <c r="G56" s="8"/>
      <c r="H56" s="8"/>
      <c r="I56" s="8"/>
      <c r="J56" s="9"/>
    </row>
    <row r="57" spans="1:15" ht="15.75" thickBot="1" x14ac:dyDescent="0.3">
      <c r="A57" s="6"/>
      <c r="B57" s="30"/>
      <c r="C57" s="7"/>
      <c r="D57" s="7"/>
      <c r="E57" s="25" t="s">
        <v>15</v>
      </c>
      <c r="F57" s="8">
        <v>254</v>
      </c>
      <c r="G57" s="8"/>
      <c r="H57" s="8"/>
      <c r="I57" s="8"/>
      <c r="J57" s="9"/>
    </row>
    <row r="58" spans="1:15" s="1" customFormat="1" ht="15.75" thickBot="1" x14ac:dyDescent="0.3">
      <c r="A58" s="45"/>
      <c r="B58" s="46"/>
      <c r="C58" s="45"/>
      <c r="D58" s="45"/>
      <c r="E58" s="47"/>
      <c r="F58" s="48"/>
      <c r="G58" s="48"/>
      <c r="H58" s="48"/>
      <c r="I58" s="48"/>
      <c r="J58" s="48"/>
      <c r="L58" s="51"/>
      <c r="M58" s="51"/>
      <c r="N58" s="52"/>
      <c r="O58" s="52"/>
    </row>
    <row r="59" spans="1:15" s="1" customFormat="1" ht="30" x14ac:dyDescent="0.25">
      <c r="A59" s="34" t="s">
        <v>27</v>
      </c>
      <c r="B59" s="35" t="s">
        <v>26</v>
      </c>
      <c r="C59" s="36">
        <v>815</v>
      </c>
      <c r="D59" s="36" t="s">
        <v>39</v>
      </c>
      <c r="E59" s="37"/>
      <c r="F59" s="38"/>
      <c r="G59" s="38"/>
      <c r="H59" s="38"/>
      <c r="I59" s="38"/>
      <c r="J59" s="39"/>
      <c r="L59" s="49"/>
      <c r="M59" s="49"/>
      <c r="N59" s="50"/>
      <c r="O59" s="52"/>
    </row>
    <row r="60" spans="1:15" x14ac:dyDescent="0.25">
      <c r="A60" s="6"/>
      <c r="B60" s="30"/>
      <c r="C60" s="7"/>
      <c r="D60" s="7"/>
      <c r="E60" s="25" t="s">
        <v>12</v>
      </c>
      <c r="F60" s="8">
        <v>306326.39458490943</v>
      </c>
      <c r="G60" s="8">
        <v>13573</v>
      </c>
      <c r="H60" s="8">
        <v>15532.839520000003</v>
      </c>
      <c r="I60" s="8">
        <v>19416.049400000004</v>
      </c>
      <c r="J60" s="9">
        <v>3883.2098800000008</v>
      </c>
    </row>
    <row r="61" spans="1:15" ht="15.75" thickBot="1" x14ac:dyDescent="0.3">
      <c r="A61" s="10"/>
      <c r="B61" s="31"/>
      <c r="C61" s="11"/>
      <c r="D61" s="11"/>
      <c r="E61" s="27" t="s">
        <v>15</v>
      </c>
      <c r="F61" s="12">
        <v>344306.55966553802</v>
      </c>
      <c r="G61" s="12">
        <v>210629</v>
      </c>
      <c r="H61" s="12">
        <v>372788</v>
      </c>
      <c r="I61" s="12">
        <v>465985.18559999997</v>
      </c>
      <c r="J61" s="13">
        <v>93197.037119999994</v>
      </c>
    </row>
    <row r="62" spans="1:15" ht="15.75" thickBot="1" x14ac:dyDescent="0.3">
      <c r="A62" s="41"/>
      <c r="B62" s="42"/>
      <c r="C62" s="41"/>
      <c r="D62" s="41"/>
      <c r="E62" s="43"/>
      <c r="F62" s="44"/>
      <c r="G62" s="44"/>
      <c r="H62" s="44"/>
      <c r="I62" s="44"/>
      <c r="J62" s="44"/>
    </row>
    <row r="63" spans="1:15" s="1" customFormat="1" ht="45" x14ac:dyDescent="0.25">
      <c r="A63" s="34" t="s">
        <v>31</v>
      </c>
      <c r="B63" s="35" t="s">
        <v>30</v>
      </c>
      <c r="C63" s="36">
        <v>11</v>
      </c>
      <c r="D63" s="36" t="s">
        <v>10</v>
      </c>
      <c r="E63" s="37"/>
      <c r="F63" s="38"/>
      <c r="G63" s="38"/>
      <c r="H63" s="38"/>
      <c r="I63" s="38"/>
      <c r="J63" s="39"/>
      <c r="L63" s="51"/>
      <c r="M63" s="51"/>
      <c r="N63" s="52"/>
      <c r="O63" s="52"/>
    </row>
    <row r="64" spans="1:15" x14ac:dyDescent="0.25">
      <c r="A64" s="6"/>
      <c r="B64" s="30"/>
      <c r="C64" s="7"/>
      <c r="D64" s="7"/>
      <c r="E64" s="24" t="s">
        <v>12</v>
      </c>
      <c r="F64" s="8"/>
      <c r="G64" s="8">
        <v>2658</v>
      </c>
      <c r="H64" s="8">
        <v>12512</v>
      </c>
      <c r="I64" s="8">
        <v>13813.36</v>
      </c>
      <c r="J64" s="9">
        <v>12688.992</v>
      </c>
    </row>
    <row r="65" spans="1:15" ht="15.75" thickBot="1" x14ac:dyDescent="0.3">
      <c r="A65" s="10"/>
      <c r="B65" s="31"/>
      <c r="C65" s="11"/>
      <c r="D65" s="11"/>
      <c r="E65" s="40">
        <v>42</v>
      </c>
      <c r="F65" s="12"/>
      <c r="G65" s="12"/>
      <c r="H65" s="12">
        <v>300296.84159999999</v>
      </c>
      <c r="I65" s="12">
        <v>331520.64000000001</v>
      </c>
      <c r="J65" s="13">
        <v>304535.80799999996</v>
      </c>
    </row>
    <row r="66" spans="1:15" s="1" customFormat="1" ht="15.75" thickBot="1" x14ac:dyDescent="0.3">
      <c r="A66" s="45"/>
      <c r="B66" s="46"/>
      <c r="C66" s="45"/>
      <c r="D66" s="45"/>
      <c r="E66" s="47"/>
      <c r="F66" s="48"/>
      <c r="G66" s="48"/>
      <c r="H66" s="48"/>
      <c r="I66" s="48"/>
      <c r="J66" s="48"/>
      <c r="L66" s="51"/>
      <c r="M66" s="51"/>
      <c r="N66" s="52"/>
      <c r="O66" s="52"/>
    </row>
    <row r="67" spans="1:15" s="1" customFormat="1" ht="15.75" thickBot="1" x14ac:dyDescent="0.3">
      <c r="A67" s="18" t="s">
        <v>38</v>
      </c>
      <c r="B67" s="33"/>
      <c r="C67" s="19"/>
      <c r="D67" s="19"/>
      <c r="E67" s="28"/>
      <c r="F67" s="20">
        <f>SUM(F4:F65)</f>
        <v>46177827.510356843</v>
      </c>
      <c r="G67" s="20">
        <f t="shared" ref="G67:J67" si="0">SUM(G4:G65)</f>
        <v>70275907</v>
      </c>
      <c r="H67" s="20">
        <f>SUM(H4:H65)</f>
        <v>74749069.007407874</v>
      </c>
      <c r="I67" s="20">
        <f t="shared" si="0"/>
        <v>58500293.022696428</v>
      </c>
      <c r="J67" s="21">
        <f t="shared" si="0"/>
        <v>52099929.651227571</v>
      </c>
      <c r="L67" s="49"/>
      <c r="M67" s="49"/>
      <c r="N67" s="50"/>
      <c r="O67" s="52"/>
    </row>
  </sheetData>
  <autoFilter ref="A3:J3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rebalans</vt:lpstr>
      <vt:lpstr>izvorni plan</vt:lpstr>
      <vt:lpstr>'izvorni plan'!Print_Area</vt:lpstr>
      <vt:lpstr>rebalans!Print_Area</vt:lpstr>
      <vt:lpstr>'izvorni plan'!Print_Titles</vt:lpstr>
      <vt:lpstr>rebalans!Print_Titles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Matezović Hrvoje</dc:creator>
  <cp:lastModifiedBy>Matezović Hrvoje</cp:lastModifiedBy>
  <cp:lastPrinted>2024-11-28T11:36:50Z</cp:lastPrinted>
  <dcterms:created xsi:type="dcterms:W3CDTF">2023-10-04T21:18:59Z</dcterms:created>
  <dcterms:modified xsi:type="dcterms:W3CDTF">2024-11-28T16:03:29Z</dcterms:modified>
</cp:coreProperties>
</file>